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5C817E15-7342-47F1-987A-0480D6D3377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ijdragen" sheetId="1" r:id="rId1"/>
    <sheet name="besluiten" sheetId="2" r:id="rId2"/>
    <sheet name="VvE bijdrage vanaf begi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3" l="1"/>
  <c r="F83" i="3"/>
  <c r="E83" i="3"/>
  <c r="D83" i="3"/>
  <c r="K13" i="2"/>
  <c r="K11" i="2"/>
  <c r="G83" i="2"/>
  <c r="K83" i="2" s="1"/>
  <c r="G82" i="2"/>
  <c r="K82" i="2" s="1"/>
  <c r="G81" i="2"/>
  <c r="K81" i="2" s="1"/>
  <c r="G80" i="2"/>
  <c r="K80" i="2" s="1"/>
  <c r="G79" i="2"/>
  <c r="K79" i="2" s="1"/>
  <c r="G78" i="2"/>
  <c r="K78" i="2" s="1"/>
  <c r="G77" i="2"/>
  <c r="K77" i="2" s="1"/>
  <c r="G76" i="2"/>
  <c r="K76" i="2" s="1"/>
  <c r="G75" i="2"/>
  <c r="K75" i="2" s="1"/>
  <c r="G74" i="2"/>
  <c r="K74" i="2" s="1"/>
  <c r="G73" i="2"/>
  <c r="K73" i="2" s="1"/>
  <c r="G72" i="2"/>
  <c r="K72" i="2" s="1"/>
  <c r="G71" i="2"/>
  <c r="K71" i="2" s="1"/>
  <c r="G70" i="2"/>
  <c r="K70" i="2" s="1"/>
  <c r="G69" i="2"/>
  <c r="K69" i="2" s="1"/>
  <c r="G68" i="2"/>
  <c r="K68" i="2" s="1"/>
  <c r="G67" i="2"/>
  <c r="K67" i="2" s="1"/>
  <c r="G66" i="2"/>
  <c r="K66" i="2" s="1"/>
  <c r="G65" i="2"/>
  <c r="K65" i="2" s="1"/>
  <c r="G64" i="2"/>
  <c r="K64" i="2" s="1"/>
  <c r="G63" i="2"/>
  <c r="K63" i="2" s="1"/>
  <c r="G62" i="2"/>
  <c r="K62" i="2" s="1"/>
  <c r="G61" i="2"/>
  <c r="K61" i="2" s="1"/>
  <c r="G60" i="2"/>
  <c r="K60" i="2" s="1"/>
  <c r="G59" i="2"/>
  <c r="K59" i="2" s="1"/>
  <c r="G58" i="2"/>
  <c r="K58" i="2" s="1"/>
  <c r="G57" i="2"/>
  <c r="K57" i="2" s="1"/>
  <c r="G56" i="2"/>
  <c r="K56" i="2" s="1"/>
  <c r="G55" i="2"/>
  <c r="K55" i="2" s="1"/>
  <c r="G54" i="2"/>
  <c r="K54" i="2" s="1"/>
  <c r="G53" i="2"/>
  <c r="K53" i="2" s="1"/>
  <c r="G52" i="2"/>
  <c r="K52" i="2" s="1"/>
  <c r="G51" i="2"/>
  <c r="K51" i="2" s="1"/>
  <c r="G50" i="2"/>
  <c r="K50" i="2" s="1"/>
  <c r="G49" i="2"/>
  <c r="K49" i="2" s="1"/>
  <c r="G48" i="2"/>
  <c r="K48" i="2" s="1"/>
  <c r="G47" i="2"/>
  <c r="K47" i="2" s="1"/>
  <c r="G46" i="2"/>
  <c r="K46" i="2" s="1"/>
  <c r="G45" i="2"/>
  <c r="K45" i="2" s="1"/>
  <c r="G44" i="2"/>
  <c r="K44" i="2" s="1"/>
  <c r="G43" i="2"/>
  <c r="K43" i="2" s="1"/>
  <c r="G42" i="2"/>
  <c r="K42" i="2" s="1"/>
  <c r="G41" i="2"/>
  <c r="K41" i="2" s="1"/>
  <c r="G40" i="2"/>
  <c r="K40" i="2" s="1"/>
  <c r="G39" i="2"/>
  <c r="K39" i="2" s="1"/>
  <c r="G38" i="2"/>
  <c r="K38" i="2" s="1"/>
  <c r="G37" i="2"/>
  <c r="K37" i="2" s="1"/>
  <c r="G36" i="2"/>
  <c r="K36" i="2" s="1"/>
  <c r="G35" i="2"/>
  <c r="K35" i="2" s="1"/>
  <c r="G34" i="2"/>
  <c r="K34" i="2" s="1"/>
  <c r="G33" i="2"/>
  <c r="K33" i="2" s="1"/>
  <c r="G32" i="2"/>
  <c r="K32" i="2" s="1"/>
  <c r="G31" i="2"/>
  <c r="K31" i="2" s="1"/>
  <c r="G30" i="2"/>
  <c r="K30" i="2" s="1"/>
  <c r="G29" i="2"/>
  <c r="K29" i="2" s="1"/>
  <c r="G28" i="2"/>
  <c r="K28" i="2" s="1"/>
  <c r="G27" i="2"/>
  <c r="K27" i="2" s="1"/>
  <c r="G26" i="2"/>
  <c r="K26" i="2" s="1"/>
  <c r="G25" i="2"/>
  <c r="K25" i="2" s="1"/>
  <c r="G24" i="2"/>
  <c r="K24" i="2" s="1"/>
  <c r="G23" i="2"/>
  <c r="K23" i="2" s="1"/>
  <c r="G22" i="2"/>
  <c r="K22" i="2" s="1"/>
  <c r="G21" i="2"/>
  <c r="K21" i="2" s="1"/>
  <c r="G20" i="2"/>
  <c r="K20" i="2" s="1"/>
  <c r="G19" i="2"/>
  <c r="K19" i="2" s="1"/>
  <c r="G18" i="2"/>
  <c r="K18" i="2" s="1"/>
  <c r="G17" i="2"/>
  <c r="K17" i="2" s="1"/>
  <c r="G16" i="2"/>
  <c r="K16" i="2" s="1"/>
  <c r="G15" i="2"/>
  <c r="K15" i="2" s="1"/>
  <c r="G14" i="2"/>
  <c r="K14" i="2" s="1"/>
  <c r="G13" i="2"/>
  <c r="G11" i="2"/>
  <c r="G10" i="2"/>
  <c r="K10" i="2" s="1"/>
  <c r="G9" i="2"/>
  <c r="K9" i="2" s="1"/>
  <c r="G8" i="2"/>
  <c r="K8" i="2" s="1"/>
  <c r="G12" i="2"/>
  <c r="K12" i="2" s="1"/>
  <c r="C84" i="2" l="1"/>
  <c r="J83" i="2" l="1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H69" i="2"/>
  <c r="J68" i="2"/>
  <c r="H68" i="2"/>
  <c r="J67" i="2"/>
  <c r="I67" i="2"/>
  <c r="H67" i="2"/>
  <c r="J66" i="2"/>
  <c r="I66" i="2"/>
  <c r="H66" i="2"/>
  <c r="J65" i="2"/>
  <c r="I65" i="2"/>
  <c r="H65" i="2"/>
  <c r="I64" i="2"/>
  <c r="H64" i="2"/>
  <c r="I63" i="2"/>
  <c r="H63" i="2"/>
  <c r="J62" i="2"/>
  <c r="I62" i="2"/>
  <c r="H62" i="2"/>
  <c r="J61" i="2"/>
  <c r="I61" i="2"/>
  <c r="H61" i="2"/>
  <c r="J60" i="2"/>
  <c r="I60" i="2"/>
  <c r="J59" i="2"/>
  <c r="I59" i="2"/>
  <c r="J58" i="2"/>
  <c r="H58" i="2"/>
  <c r="J57" i="2"/>
  <c r="H57" i="2"/>
  <c r="J56" i="2"/>
  <c r="I56" i="2"/>
  <c r="H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H47" i="2"/>
  <c r="J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J39" i="2"/>
  <c r="H39" i="2"/>
  <c r="J38" i="2"/>
  <c r="H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H31" i="2"/>
  <c r="J30" i="2"/>
  <c r="H30" i="2"/>
  <c r="I29" i="2"/>
  <c r="H29" i="2"/>
  <c r="I28" i="2"/>
  <c r="H28" i="2"/>
  <c r="J27" i="2"/>
  <c r="I27" i="2"/>
  <c r="J26" i="2"/>
  <c r="I26" i="2"/>
  <c r="H26" i="2"/>
  <c r="J25" i="2"/>
  <c r="I25" i="2"/>
  <c r="J24" i="2"/>
  <c r="I24" i="2"/>
  <c r="J23" i="2"/>
  <c r="H23" i="2"/>
  <c r="J22" i="2"/>
  <c r="H22" i="2"/>
  <c r="I21" i="2"/>
  <c r="H21" i="2"/>
  <c r="I20" i="2"/>
  <c r="H20" i="2"/>
  <c r="I19" i="2"/>
  <c r="H19" i="2"/>
  <c r="J18" i="2"/>
  <c r="I18" i="2"/>
  <c r="J17" i="2"/>
  <c r="I17" i="2"/>
  <c r="J16" i="2"/>
  <c r="I16" i="2"/>
  <c r="J15" i="2"/>
  <c r="I15" i="2"/>
  <c r="J14" i="2"/>
  <c r="I14" i="2"/>
  <c r="J13" i="2"/>
  <c r="H13" i="2"/>
  <c r="J12" i="2"/>
  <c r="H12" i="2"/>
  <c r="J11" i="2"/>
  <c r="I11" i="2"/>
  <c r="J10" i="2"/>
  <c r="I10" i="2"/>
  <c r="H10" i="2"/>
  <c r="J9" i="2"/>
  <c r="H9" i="2"/>
  <c r="J8" i="2"/>
  <c r="I8" i="2"/>
  <c r="I69" i="2"/>
  <c r="I68" i="2"/>
  <c r="J64" i="2"/>
  <c r="J63" i="2"/>
  <c r="H60" i="2"/>
  <c r="H59" i="2"/>
  <c r="I58" i="2"/>
  <c r="I57" i="2"/>
  <c r="H55" i="2"/>
  <c r="H54" i="2"/>
  <c r="H53" i="2"/>
  <c r="H52" i="2"/>
  <c r="H51" i="2"/>
  <c r="H50" i="2"/>
  <c r="H49" i="2"/>
  <c r="H48" i="2"/>
  <c r="I47" i="2"/>
  <c r="I46" i="2"/>
  <c r="J45" i="2"/>
  <c r="J44" i="2"/>
  <c r="J43" i="2"/>
  <c r="J42" i="2"/>
  <c r="J41" i="2"/>
  <c r="J40" i="2"/>
  <c r="I39" i="2"/>
  <c r="I38" i="2"/>
  <c r="H37" i="2"/>
  <c r="H36" i="2"/>
  <c r="H35" i="2"/>
  <c r="H34" i="2"/>
  <c r="H33" i="2"/>
  <c r="H32" i="2"/>
  <c r="I31" i="2"/>
  <c r="I30" i="2"/>
  <c r="J29" i="2"/>
  <c r="J28" i="2"/>
  <c r="H27" i="2"/>
  <c r="H25" i="2"/>
  <c r="H24" i="2"/>
  <c r="I23" i="2"/>
  <c r="I22" i="2"/>
  <c r="J21" i="2"/>
  <c r="J20" i="2"/>
  <c r="J19" i="2"/>
  <c r="H18" i="2"/>
  <c r="H17" i="2"/>
  <c r="H16" i="2"/>
  <c r="H15" i="2"/>
  <c r="H14" i="2"/>
  <c r="I13" i="2"/>
  <c r="I12" i="2"/>
  <c r="H11" i="2"/>
  <c r="I9" i="2"/>
  <c r="H8" i="2"/>
  <c r="H84" i="2" l="1"/>
  <c r="J84" i="2"/>
  <c r="I84" i="2"/>
  <c r="H76" i="1"/>
  <c r="H75" i="1"/>
  <c r="H74" i="1"/>
  <c r="H73" i="1"/>
  <c r="H72" i="1"/>
  <c r="H71" i="1"/>
  <c r="H70" i="1"/>
  <c r="H69" i="1"/>
  <c r="H66" i="1"/>
  <c r="H60" i="1"/>
  <c r="H59" i="1"/>
  <c r="H58" i="1"/>
  <c r="H57" i="1"/>
  <c r="H56" i="1"/>
  <c r="H55" i="1"/>
  <c r="H54" i="1"/>
  <c r="H53" i="1"/>
  <c r="H50" i="1"/>
  <c r="H45" i="1"/>
  <c r="H44" i="1"/>
  <c r="H43" i="1"/>
  <c r="H42" i="1"/>
  <c r="H41" i="1"/>
  <c r="H40" i="1"/>
  <c r="H39" i="1"/>
  <c r="H38" i="1"/>
  <c r="H37" i="1"/>
  <c r="H34" i="1"/>
  <c r="H29" i="1"/>
  <c r="H28" i="1"/>
  <c r="H27" i="1"/>
  <c r="H26" i="1"/>
  <c r="H25" i="1"/>
  <c r="H24" i="1"/>
  <c r="H23" i="1"/>
  <c r="H22" i="1"/>
  <c r="H21" i="1"/>
  <c r="H18" i="1"/>
  <c r="H13" i="1"/>
  <c r="H12" i="1"/>
  <c r="H11" i="1"/>
  <c r="H10" i="1"/>
  <c r="H9" i="1"/>
  <c r="H8" i="1"/>
  <c r="H7" i="1"/>
  <c r="H6" i="1"/>
  <c r="E6" i="1"/>
  <c r="C82" i="1"/>
  <c r="E79" i="1" s="1"/>
  <c r="F79" i="1" s="1"/>
  <c r="H78" i="1" l="1"/>
  <c r="H61" i="1"/>
  <c r="H14" i="1"/>
  <c r="H46" i="1"/>
  <c r="H31" i="1"/>
  <c r="H63" i="1"/>
  <c r="H16" i="1"/>
  <c r="H48" i="1"/>
  <c r="H80" i="1"/>
  <c r="H77" i="1"/>
  <c r="H30" i="1"/>
  <c r="H62" i="1"/>
  <c r="H15" i="1"/>
  <c r="H47" i="1"/>
  <c r="H79" i="1"/>
  <c r="H32" i="1"/>
  <c r="H64" i="1"/>
  <c r="H17" i="1"/>
  <c r="H33" i="1"/>
  <c r="H49" i="1"/>
  <c r="H65" i="1"/>
  <c r="H81" i="1"/>
  <c r="H19" i="1"/>
  <c r="H35" i="1"/>
  <c r="H51" i="1"/>
  <c r="H67" i="1"/>
  <c r="H20" i="1"/>
  <c r="H36" i="1"/>
  <c r="H52" i="1"/>
  <c r="H68" i="1"/>
  <c r="F6" i="1"/>
  <c r="H82" i="1"/>
  <c r="S11" i="2"/>
  <c r="S10" i="2"/>
  <c r="K84" i="2"/>
  <c r="S12" i="2" s="1"/>
  <c r="R11" i="2"/>
  <c r="R12" i="2"/>
  <c r="R10" i="2"/>
  <c r="E11" i="1"/>
  <c r="F11" i="1" s="1"/>
  <c r="E19" i="1"/>
  <c r="F19" i="1" s="1"/>
  <c r="E27" i="1"/>
  <c r="F27" i="1" s="1"/>
  <c r="E35" i="1"/>
  <c r="F35" i="1" s="1"/>
  <c r="E43" i="1"/>
  <c r="F43" i="1" s="1"/>
  <c r="E51" i="1"/>
  <c r="F51" i="1" s="1"/>
  <c r="E59" i="1"/>
  <c r="F59" i="1" s="1"/>
  <c r="E67" i="1"/>
  <c r="F67" i="1" s="1"/>
  <c r="E14" i="1"/>
  <c r="F14" i="1" s="1"/>
  <c r="E22" i="1"/>
  <c r="F22" i="1" s="1"/>
  <c r="E30" i="1"/>
  <c r="F30" i="1" s="1"/>
  <c r="E38" i="1"/>
  <c r="F38" i="1" s="1"/>
  <c r="E46" i="1"/>
  <c r="F46" i="1" s="1"/>
  <c r="E54" i="1"/>
  <c r="F54" i="1" s="1"/>
  <c r="E62" i="1"/>
  <c r="F62" i="1" s="1"/>
  <c r="E70" i="1"/>
  <c r="F70" i="1" s="1"/>
  <c r="E8" i="1"/>
  <c r="F8" i="1" s="1"/>
  <c r="E16" i="1"/>
  <c r="F16" i="1" s="1"/>
  <c r="E24" i="1"/>
  <c r="F24" i="1" s="1"/>
  <c r="E32" i="1"/>
  <c r="F32" i="1" s="1"/>
  <c r="E40" i="1"/>
  <c r="F40" i="1" s="1"/>
  <c r="E48" i="1"/>
  <c r="F48" i="1" s="1"/>
  <c r="E56" i="1"/>
  <c r="F56" i="1" s="1"/>
  <c r="E64" i="1"/>
  <c r="F64" i="1" s="1"/>
  <c r="E72" i="1"/>
  <c r="F72" i="1" s="1"/>
  <c r="E9" i="1"/>
  <c r="F9" i="1" s="1"/>
  <c r="E17" i="1"/>
  <c r="F17" i="1" s="1"/>
  <c r="E25" i="1"/>
  <c r="F25" i="1" s="1"/>
  <c r="E33" i="1"/>
  <c r="F33" i="1" s="1"/>
  <c r="E41" i="1"/>
  <c r="F41" i="1" s="1"/>
  <c r="E49" i="1"/>
  <c r="F49" i="1" s="1"/>
  <c r="E57" i="1"/>
  <c r="F57" i="1" s="1"/>
  <c r="E65" i="1"/>
  <c r="F65" i="1" s="1"/>
  <c r="E73" i="1"/>
  <c r="F73" i="1" s="1"/>
  <c r="E10" i="1"/>
  <c r="F10" i="1" s="1"/>
  <c r="E13" i="1"/>
  <c r="F13" i="1" s="1"/>
  <c r="E18" i="1"/>
  <c r="F18" i="1" s="1"/>
  <c r="E21" i="1"/>
  <c r="F21" i="1" s="1"/>
  <c r="E26" i="1"/>
  <c r="F26" i="1" s="1"/>
  <c r="E29" i="1"/>
  <c r="F29" i="1" s="1"/>
  <c r="E34" i="1"/>
  <c r="F34" i="1" s="1"/>
  <c r="E37" i="1"/>
  <c r="F37" i="1" s="1"/>
  <c r="E42" i="1"/>
  <c r="F42" i="1" s="1"/>
  <c r="E45" i="1"/>
  <c r="F45" i="1" s="1"/>
  <c r="E50" i="1"/>
  <c r="F50" i="1" s="1"/>
  <c r="E53" i="1"/>
  <c r="F53" i="1" s="1"/>
  <c r="E58" i="1"/>
  <c r="F58" i="1" s="1"/>
  <c r="E61" i="1"/>
  <c r="F61" i="1" s="1"/>
  <c r="E66" i="1"/>
  <c r="F66" i="1" s="1"/>
  <c r="E69" i="1"/>
  <c r="F69" i="1" s="1"/>
  <c r="E74" i="1"/>
  <c r="F74" i="1" s="1"/>
  <c r="E77" i="1"/>
  <c r="F77" i="1" s="1"/>
  <c r="E75" i="1"/>
  <c r="F75" i="1" s="1"/>
  <c r="E80" i="1"/>
  <c r="F80" i="1" s="1"/>
  <c r="E81" i="1"/>
  <c r="F81" i="1" s="1"/>
  <c r="E78" i="1"/>
  <c r="F78" i="1" s="1"/>
  <c r="E7" i="1"/>
  <c r="F7" i="1" s="1"/>
  <c r="E12" i="1"/>
  <c r="F12" i="1" s="1"/>
  <c r="E15" i="1"/>
  <c r="F15" i="1" s="1"/>
  <c r="E20" i="1"/>
  <c r="F20" i="1" s="1"/>
  <c r="E23" i="1"/>
  <c r="F23" i="1" s="1"/>
  <c r="E28" i="1"/>
  <c r="F28" i="1" s="1"/>
  <c r="E31" i="1"/>
  <c r="F31" i="1" s="1"/>
  <c r="E36" i="1"/>
  <c r="F36" i="1" s="1"/>
  <c r="E39" i="1"/>
  <c r="F39" i="1" s="1"/>
  <c r="E44" i="1"/>
  <c r="F44" i="1" s="1"/>
  <c r="E47" i="1"/>
  <c r="F47" i="1" s="1"/>
  <c r="E52" i="1"/>
  <c r="F52" i="1" s="1"/>
  <c r="E55" i="1"/>
  <c r="F55" i="1" s="1"/>
  <c r="E60" i="1"/>
  <c r="F60" i="1" s="1"/>
  <c r="E63" i="1"/>
  <c r="F63" i="1" s="1"/>
  <c r="E68" i="1"/>
  <c r="F68" i="1" s="1"/>
  <c r="E71" i="1"/>
  <c r="F71" i="1" s="1"/>
  <c r="E76" i="1"/>
  <c r="F76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82" i="1" l="1"/>
  <c r="F83" i="1" s="1"/>
  <c r="E82" i="1"/>
  <c r="G82" i="1"/>
</calcChain>
</file>

<file path=xl/sharedStrings.xml><?xml version="1.0" encoding="utf-8"?>
<sst xmlns="http://schemas.openxmlformats.org/spreadsheetml/2006/main" count="58" uniqueCount="44">
  <si>
    <t>jaar</t>
  </si>
  <si>
    <t xml:space="preserve">gezamenlijk te betalen: </t>
  </si>
  <si>
    <t>bouwnr</t>
  </si>
  <si>
    <t>breuk VvE</t>
  </si>
  <si>
    <t>bijdrage/maand</t>
  </si>
  <si>
    <t>Overzicht VvE bijdrage per appartement en eventuele incidentele bijdrage berekend met de verdeelsleutel per appartement of iedereen gelijk bedrag.</t>
  </si>
  <si>
    <t>bijdrage</t>
  </si>
  <si>
    <t>gelijk</t>
  </si>
  <si>
    <t>jaarlijkse VvE begroting</t>
  </si>
  <si>
    <t>VvE</t>
  </si>
  <si>
    <t xml:space="preserve">bijdrage </t>
  </si>
  <si>
    <t>breuk</t>
  </si>
  <si>
    <t>incidenteel</t>
  </si>
  <si>
    <t>structureel</t>
  </si>
  <si>
    <t>totalen</t>
  </si>
  <si>
    <t>VvE Neerlandia stemming</t>
  </si>
  <si>
    <t>voor</t>
  </si>
  <si>
    <t>tegen</t>
  </si>
  <si>
    <t>geen menig</t>
  </si>
  <si>
    <t>Besluit:</t>
  </si>
  <si>
    <t>Is een meerderheid voor het besluit?</t>
  </si>
  <si>
    <t>Is 2/3 voor het besluit?</t>
  </si>
  <si>
    <t>Is voldaan aan 2/3 stemgerechtigden?</t>
  </si>
  <si>
    <t>geen mening</t>
  </si>
  <si>
    <t>gewogen</t>
  </si>
  <si>
    <t>ja</t>
  </si>
  <si>
    <t>nee</t>
  </si>
  <si>
    <t>&lt;naam&gt;</t>
  </si>
  <si>
    <t>uitslag</t>
  </si>
  <si>
    <t>54.1</t>
  </si>
  <si>
    <t>56.5</t>
  </si>
  <si>
    <t>art.</t>
  </si>
  <si>
    <t>huisnr</t>
  </si>
  <si>
    <t>stemming</t>
  </si>
  <si>
    <t>breukVvE</t>
  </si>
  <si>
    <t xml:space="preserve"> </t>
  </si>
  <si>
    <t>check</t>
  </si>
  <si>
    <t>dubbele invoer</t>
  </si>
  <si>
    <t>%</t>
  </si>
  <si>
    <t>VvE bijdrage per maand:</t>
  </si>
  <si>
    <t>voorstel</t>
  </si>
  <si>
    <t>jaarlijks</t>
  </si>
  <si>
    <t>VvE bijdrage vanaf de start van de bouw</t>
  </si>
  <si>
    <t>% verhoging t.o.v. het vorige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</si>
</sst>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1" fillId="0" borderId="0" xfId="0" applyFont="1"/>
    <xf numFmtId="4" fontId="0" fillId="3" borderId="0" xfId="0" applyNumberFormat="1" applyFill="1"/>
    <xf numFmtId="165" fontId="0" fillId="0" borderId="1" xfId="0" applyNumberFormat="1" applyBorder="1"/>
    <xf numFmtId="1" fontId="0" fillId="0" borderId="0" xfId="0" applyNumberFormat="1"/>
    <xf numFmtId="165" fontId="0" fillId="4" borderId="1" xfId="0" applyNumberFormat="1" applyFill="1" applyBorder="1"/>
    <xf numFmtId="165" fontId="0" fillId="5" borderId="1" xfId="0" applyNumberFormat="1" applyFill="1" applyBorder="1"/>
    <xf numFmtId="165" fontId="0" fillId="5" borderId="0" xfId="0" applyNumberFormat="1" applyFill="1"/>
    <xf numFmtId="1" fontId="0" fillId="5" borderId="0" xfId="0" applyNumberFormat="1" applyFill="1"/>
    <xf numFmtId="0" fontId="0" fillId="2" borderId="0" xfId="0" applyFill="1"/>
    <xf numFmtId="0" fontId="0" fillId="6" borderId="0" xfId="0" applyFill="1"/>
    <xf numFmtId="0" fontId="0" fillId="5" borderId="0" xfId="0" applyFill="1"/>
    <xf numFmtId="0" fontId="2" fillId="7" borderId="0" xfId="0" applyFont="1" applyFill="1"/>
    <xf numFmtId="0" fontId="3" fillId="0" borderId="0" xfId="0" applyFont="1"/>
    <xf numFmtId="0" fontId="4" fillId="0" borderId="0" xfId="0" applyFont="1"/>
    <xf numFmtId="0" fontId="0" fillId="8" borderId="0" xfId="0" applyFill="1"/>
    <xf numFmtId="0" fontId="0" fillId="8" borderId="2" xfId="0" applyFill="1" applyBorder="1"/>
    <xf numFmtId="0" fontId="0" fillId="8" borderId="3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165" fontId="0" fillId="9" borderId="0" xfId="0" applyNumberFormat="1" applyFill="1"/>
    <xf numFmtId="4" fontId="0" fillId="9" borderId="0" xfId="0" applyNumberFormat="1" applyFill="1"/>
    <xf numFmtId="165" fontId="1" fillId="0" borderId="0" xfId="0" applyNumberFormat="1" applyFont="1"/>
    <xf numFmtId="10" fontId="0" fillId="8" borderId="6" xfId="0" applyNumberFormat="1" applyFill="1" applyBorder="1"/>
    <xf numFmtId="10" fontId="0" fillId="8" borderId="9" xfId="0" applyNumberFormat="1" applyFill="1" applyBorder="1"/>
    <xf numFmtId="0" fontId="0" fillId="8" borderId="4" xfId="0" applyFill="1" applyBorder="1" applyAlignment="1">
      <alignment horizontal="right"/>
    </xf>
    <xf numFmtId="10" fontId="0" fillId="0" borderId="0" xfId="0" applyNumberFormat="1"/>
    <xf numFmtId="165" fontId="5" fillId="4" borderId="1" xfId="0" applyNumberFormat="1" applyFont="1" applyFill="1" applyBorder="1"/>
    <xf numFmtId="165" fontId="5" fillId="5" borderId="1" xfId="0" applyNumberFormat="1" applyFont="1" applyFill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257175</xdr:colOff>
      <xdr:row>5</xdr:row>
      <xdr:rowOff>142875</xdr:rowOff>
    </xdr:from>
    <xdr:ext cx="809625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44050" y="714375"/>
          <a:ext cx="809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13</xdr:col>
      <xdr:colOff>257175</xdr:colOff>
      <xdr:row>6</xdr:row>
      <xdr:rowOff>0</xdr:rowOff>
    </xdr:from>
    <xdr:to>
      <xdr:col>14</xdr:col>
      <xdr:colOff>114300</xdr:colOff>
      <xdr:row>7</xdr:row>
      <xdr:rowOff>28575</xdr:rowOff>
    </xdr:to>
    <xdr:sp macro="" textlink="">
      <xdr:nvSpPr>
        <xdr:cNvPr id="3" name="PIJL-LIN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44050" y="762000"/>
          <a:ext cx="466725" cy="219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133350</xdr:colOff>
      <xdr:row>5</xdr:row>
      <xdr:rowOff>171450</xdr:rowOff>
    </xdr:from>
    <xdr:to>
      <xdr:col>17</xdr:col>
      <xdr:colOff>400050</xdr:colOff>
      <xdr:row>7</xdr:row>
      <xdr:rowOff>152400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791700" y="933450"/>
          <a:ext cx="20955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 incidenteel bedrag</a:t>
          </a:r>
          <a:r>
            <a:rPr lang="nl-NL" sz="1100" baseline="0"/>
            <a:t> invullen</a:t>
          </a:r>
          <a:endParaRPr lang="nl-NL" sz="1100"/>
        </a:p>
      </xdr:txBody>
    </xdr:sp>
    <xdr:clientData/>
  </xdr:twoCellAnchor>
  <xdr:oneCellAnchor>
    <xdr:from>
      <xdr:col>13</xdr:col>
      <xdr:colOff>257175</xdr:colOff>
      <xdr:row>15</xdr:row>
      <xdr:rowOff>142875</xdr:rowOff>
    </xdr:from>
    <xdr:ext cx="809625" cy="264560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53600" y="714375"/>
          <a:ext cx="809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13</xdr:col>
      <xdr:colOff>257175</xdr:colOff>
      <xdr:row>16</xdr:row>
      <xdr:rowOff>0</xdr:rowOff>
    </xdr:from>
    <xdr:to>
      <xdr:col>14</xdr:col>
      <xdr:colOff>114300</xdr:colOff>
      <xdr:row>17</xdr:row>
      <xdr:rowOff>28575</xdr:rowOff>
    </xdr:to>
    <xdr:sp macro="" textlink="">
      <xdr:nvSpPr>
        <xdr:cNvPr id="6" name="PIJL-LIN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753600" y="762000"/>
          <a:ext cx="466725" cy="219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142875</xdr:colOff>
      <xdr:row>15</xdr:row>
      <xdr:rowOff>152400</xdr:rowOff>
    </xdr:from>
    <xdr:to>
      <xdr:col>17</xdr:col>
      <xdr:colOff>409575</xdr:colOff>
      <xdr:row>18</xdr:row>
      <xdr:rowOff>76200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248900" y="2628900"/>
          <a:ext cx="20955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 jaarbedrag</a:t>
          </a:r>
          <a:r>
            <a:rPr lang="nl-NL" sz="1100" baseline="0"/>
            <a:t> VvE begroting invullen</a:t>
          </a:r>
          <a:endParaRPr lang="nl-NL" sz="1100"/>
        </a:p>
      </xdr:txBody>
    </xdr:sp>
    <xdr:clientData/>
  </xdr:twoCellAnchor>
  <xdr:twoCellAnchor>
    <xdr:from>
      <xdr:col>4</xdr:col>
      <xdr:colOff>276226</xdr:colOff>
      <xdr:row>85</xdr:row>
      <xdr:rowOff>47625</xdr:rowOff>
    </xdr:from>
    <xdr:to>
      <xdr:col>5</xdr:col>
      <xdr:colOff>104776</xdr:colOff>
      <xdr:row>86</xdr:row>
      <xdr:rowOff>95250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47926" y="16240125"/>
          <a:ext cx="5905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Check</a:t>
          </a:r>
        </a:p>
      </xdr:txBody>
    </xdr:sp>
    <xdr:clientData/>
  </xdr:twoCellAnchor>
  <xdr:twoCellAnchor>
    <xdr:from>
      <xdr:col>5</xdr:col>
      <xdr:colOff>76200</xdr:colOff>
      <xdr:row>83</xdr:row>
      <xdr:rowOff>66675</xdr:rowOff>
    </xdr:from>
    <xdr:to>
      <xdr:col>5</xdr:col>
      <xdr:colOff>457200</xdr:colOff>
      <xdr:row>85</xdr:row>
      <xdr:rowOff>19051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2752725" y="15687675"/>
          <a:ext cx="381000" cy="3333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82</xdr:row>
      <xdr:rowOff>85725</xdr:rowOff>
    </xdr:from>
    <xdr:to>
      <xdr:col>4</xdr:col>
      <xdr:colOff>571501</xdr:colOff>
      <xdr:row>85</xdr:row>
      <xdr:rowOff>47625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8" idx="0"/>
        </xdr:cNvCxnSpPr>
      </xdr:nvCxnSpPr>
      <xdr:spPr>
        <a:xfrm flipH="1" flipV="1">
          <a:off x="2562225" y="15706725"/>
          <a:ext cx="180976" cy="533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428626</xdr:colOff>
      <xdr:row>85</xdr:row>
      <xdr:rowOff>28575</xdr:rowOff>
    </xdr:from>
    <xdr:to>
      <xdr:col>7</xdr:col>
      <xdr:colOff>161926</xdr:colOff>
      <xdr:row>86</xdr:row>
      <xdr:rowOff>76200</xdr:rowOff>
    </xdr:to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352926" y="16221075"/>
          <a:ext cx="5905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Check</a:t>
          </a:r>
        </a:p>
      </xdr:txBody>
    </xdr:sp>
    <xdr:clientData/>
  </xdr:twoCellAnchor>
  <xdr:twoCellAnchor>
    <xdr:from>
      <xdr:col>6</xdr:col>
      <xdr:colOff>533400</xdr:colOff>
      <xdr:row>82</xdr:row>
      <xdr:rowOff>66675</xdr:rowOff>
    </xdr:from>
    <xdr:to>
      <xdr:col>6</xdr:col>
      <xdr:colOff>814388</xdr:colOff>
      <xdr:row>85</xdr:row>
      <xdr:rowOff>28575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4457700" y="15687675"/>
          <a:ext cx="280988" cy="533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804863</xdr:colOff>
      <xdr:row>82</xdr:row>
      <xdr:rowOff>95250</xdr:rowOff>
    </xdr:from>
    <xdr:to>
      <xdr:col>7</xdr:col>
      <xdr:colOff>266700</xdr:colOff>
      <xdr:row>85</xdr:row>
      <xdr:rowOff>38100</xdr:rowOff>
    </xdr:to>
    <xdr:cxnSp macro="">
      <xdr:nvCxnSpPr>
        <xdr:cNvPr id="14" name="Rechte verbindingslijn met pij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4729163" y="15716250"/>
          <a:ext cx="319087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</xdr:row>
      <xdr:rowOff>0</xdr:rowOff>
    </xdr:from>
    <xdr:to>
      <xdr:col>5</xdr:col>
      <xdr:colOff>561976</xdr:colOff>
      <xdr:row>3</xdr:row>
      <xdr:rowOff>85725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90726" y="190500"/>
          <a:ext cx="1619250" cy="4667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Altijd een 1 invullen bij</a:t>
          </a:r>
        </a:p>
        <a:p>
          <a:r>
            <a:rPr lang="nl-NL" sz="1100"/>
            <a:t>stemmingsresultaat</a:t>
          </a:r>
        </a:p>
      </xdr:txBody>
    </xdr:sp>
    <xdr:clientData/>
  </xdr:twoCellAnchor>
  <xdr:twoCellAnchor>
    <xdr:from>
      <xdr:col>4</xdr:col>
      <xdr:colOff>361950</xdr:colOff>
      <xdr:row>3</xdr:row>
      <xdr:rowOff>85725</xdr:rowOff>
    </xdr:from>
    <xdr:to>
      <xdr:col>4</xdr:col>
      <xdr:colOff>361951</xdr:colOff>
      <xdr:row>5</xdr:row>
      <xdr:rowOff>0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2" idx="2"/>
        </xdr:cNvCxnSpPr>
      </xdr:nvCxnSpPr>
      <xdr:spPr>
        <a:xfrm flipH="1">
          <a:off x="2800350" y="657225"/>
          <a:ext cx="1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361951</xdr:colOff>
      <xdr:row>3</xdr:row>
      <xdr:rowOff>85725</xdr:rowOff>
    </xdr:from>
    <xdr:to>
      <xdr:col>5</xdr:col>
      <xdr:colOff>314325</xdr:colOff>
      <xdr:row>4</xdr:row>
      <xdr:rowOff>180975</xdr:rowOff>
    </xdr:to>
    <xdr:cxnSp macro="">
      <xdr:nvCxnSpPr>
        <xdr:cNvPr id="16" name="Rechte verbindingslijn met pij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stCxn id="2" idx="2"/>
        </xdr:cNvCxnSpPr>
      </xdr:nvCxnSpPr>
      <xdr:spPr>
        <a:xfrm>
          <a:off x="2800351" y="657225"/>
          <a:ext cx="561974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3</xdr:row>
      <xdr:rowOff>85725</xdr:rowOff>
    </xdr:from>
    <xdr:to>
      <xdr:col>4</xdr:col>
      <xdr:colOff>361951</xdr:colOff>
      <xdr:row>5</xdr:row>
      <xdr:rowOff>0</xdr:rowOff>
    </xdr:to>
    <xdr:cxnSp macro="">
      <xdr:nvCxnSpPr>
        <xdr:cNvPr id="19" name="Rechte verbindingslijn met pijl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2" idx="2"/>
        </xdr:cNvCxnSpPr>
      </xdr:nvCxnSpPr>
      <xdr:spPr>
        <a:xfrm flipH="1">
          <a:off x="2247900" y="657225"/>
          <a:ext cx="552451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workbookViewId="0">
      <selection activeCell="F4" sqref="F4:F5"/>
    </sheetView>
  </sheetViews>
  <sheetFormatPr defaultRowHeight="15" x14ac:dyDescent="0.25"/>
  <cols>
    <col min="1" max="1" width="9.42578125" customWidth="1"/>
    <col min="2" max="2" width="7.85546875" customWidth="1"/>
    <col min="3" max="3" width="11.5703125" bestFit="1" customWidth="1"/>
    <col min="4" max="4" width="3.7109375" customWidth="1"/>
    <col min="5" max="5" width="11.42578125" style="3" customWidth="1"/>
    <col min="6" max="6" width="14.85546875" style="6" customWidth="1"/>
    <col min="7" max="7" width="12.85546875" style="3" customWidth="1"/>
    <col min="8" max="8" width="10.85546875" customWidth="1"/>
    <col min="9" max="9" width="15" customWidth="1"/>
    <col min="13" max="13" width="14.5703125" customWidth="1"/>
    <col min="19" max="19" width="9.140625" customWidth="1"/>
  </cols>
  <sheetData>
    <row r="1" spans="1:13" x14ac:dyDescent="0.25">
      <c r="A1" s="4" t="s">
        <v>5</v>
      </c>
      <c r="B1" s="4"/>
    </row>
    <row r="2" spans="1:13" x14ac:dyDescent="0.25">
      <c r="A2" s="4"/>
      <c r="B2" s="4"/>
    </row>
    <row r="3" spans="1:13" x14ac:dyDescent="0.25">
      <c r="A3" s="4"/>
      <c r="B3" s="4"/>
      <c r="E3" s="27" t="s">
        <v>13</v>
      </c>
      <c r="G3" s="27" t="s">
        <v>12</v>
      </c>
    </row>
    <row r="4" spans="1:13" x14ac:dyDescent="0.25">
      <c r="E4" s="3" t="s">
        <v>9</v>
      </c>
      <c r="F4" s="6" t="s">
        <v>9</v>
      </c>
      <c r="G4" s="3" t="s">
        <v>6</v>
      </c>
      <c r="H4" s="3" t="s">
        <v>10</v>
      </c>
    </row>
    <row r="5" spans="1:13" x14ac:dyDescent="0.25">
      <c r="A5" t="s">
        <v>2</v>
      </c>
      <c r="B5" t="s">
        <v>32</v>
      </c>
      <c r="C5" s="1" t="s">
        <v>3</v>
      </c>
      <c r="D5" s="1"/>
      <c r="E5" s="3" t="s">
        <v>0</v>
      </c>
      <c r="F5" s="6" t="s">
        <v>4</v>
      </c>
      <c r="G5" s="3" t="s">
        <v>7</v>
      </c>
      <c r="H5" s="3" t="s">
        <v>11</v>
      </c>
    </row>
    <row r="6" spans="1:13" x14ac:dyDescent="0.25">
      <c r="A6">
        <v>1</v>
      </c>
      <c r="B6">
        <v>32</v>
      </c>
      <c r="C6" s="7">
        <v>184</v>
      </c>
      <c r="D6" s="7"/>
      <c r="E6" s="8">
        <f t="shared" ref="E6:E37" si="0">C6*$M$17/$C$82</f>
        <v>3398.6586876640422</v>
      </c>
      <c r="F6" s="8">
        <f>E6/12</f>
        <v>283.22155730533683</v>
      </c>
      <c r="G6" s="25">
        <f>$M$7/76</f>
        <v>244.86842105263159</v>
      </c>
      <c r="H6" s="25">
        <f>$M$7*C6/$C$82</f>
        <v>359.50026246719159</v>
      </c>
    </row>
    <row r="7" spans="1:13" x14ac:dyDescent="0.25">
      <c r="A7">
        <v>2</v>
      </c>
      <c r="B7">
        <v>14</v>
      </c>
      <c r="C7" s="7">
        <v>128</v>
      </c>
      <c r="D7" s="7"/>
      <c r="E7" s="8">
        <f t="shared" si="0"/>
        <v>2364.2843044619422</v>
      </c>
      <c r="F7" s="8">
        <f t="shared" ref="F7:F70" si="1">E7/12</f>
        <v>197.02369203849517</v>
      </c>
      <c r="G7" s="25">
        <f t="shared" ref="G7:G70" si="2">$M$7/76</f>
        <v>244.86842105263159</v>
      </c>
      <c r="H7" s="25">
        <f t="shared" ref="H7:H70" si="3">$M$7*C7/$C$82</f>
        <v>250.08713910761153</v>
      </c>
      <c r="J7" t="s">
        <v>1</v>
      </c>
      <c r="M7" s="26">
        <v>18610</v>
      </c>
    </row>
    <row r="8" spans="1:13" x14ac:dyDescent="0.25">
      <c r="A8">
        <v>3</v>
      </c>
      <c r="B8">
        <v>16</v>
      </c>
      <c r="C8" s="7">
        <v>184</v>
      </c>
      <c r="D8" s="7"/>
      <c r="E8" s="8">
        <f t="shared" si="0"/>
        <v>3398.6586876640422</v>
      </c>
      <c r="F8" s="8">
        <f t="shared" si="1"/>
        <v>283.22155730533683</v>
      </c>
      <c r="G8" s="25">
        <f t="shared" si="2"/>
        <v>244.86842105263159</v>
      </c>
      <c r="H8" s="25">
        <f t="shared" si="3"/>
        <v>359.50026246719159</v>
      </c>
    </row>
    <row r="9" spans="1:13" x14ac:dyDescent="0.25">
      <c r="A9">
        <v>4</v>
      </c>
      <c r="B9">
        <v>18</v>
      </c>
      <c r="C9" s="7">
        <v>120</v>
      </c>
      <c r="D9" s="7"/>
      <c r="E9" s="8">
        <f t="shared" si="0"/>
        <v>2216.5165354330707</v>
      </c>
      <c r="F9" s="8">
        <f t="shared" si="1"/>
        <v>184.70971128608923</v>
      </c>
      <c r="G9" s="25">
        <f t="shared" si="2"/>
        <v>244.86842105263159</v>
      </c>
      <c r="H9" s="25">
        <f t="shared" si="3"/>
        <v>234.45669291338584</v>
      </c>
    </row>
    <row r="10" spans="1:13" x14ac:dyDescent="0.25">
      <c r="A10">
        <v>5</v>
      </c>
      <c r="B10">
        <v>20</v>
      </c>
      <c r="C10" s="7">
        <v>120</v>
      </c>
      <c r="D10" s="7"/>
      <c r="E10" s="8">
        <f t="shared" si="0"/>
        <v>2216.5165354330707</v>
      </c>
      <c r="F10" s="8">
        <f t="shared" si="1"/>
        <v>184.70971128608923</v>
      </c>
      <c r="G10" s="25">
        <f t="shared" si="2"/>
        <v>244.86842105263159</v>
      </c>
      <c r="H10" s="25">
        <f t="shared" si="3"/>
        <v>234.45669291338584</v>
      </c>
    </row>
    <row r="11" spans="1:13" x14ac:dyDescent="0.25">
      <c r="A11">
        <v>6</v>
      </c>
      <c r="B11">
        <v>22</v>
      </c>
      <c r="C11" s="7">
        <v>120</v>
      </c>
      <c r="D11" s="7"/>
      <c r="E11" s="8">
        <f t="shared" si="0"/>
        <v>2216.5165354330707</v>
      </c>
      <c r="F11" s="8">
        <f t="shared" si="1"/>
        <v>184.70971128608923</v>
      </c>
      <c r="G11" s="25">
        <f t="shared" si="2"/>
        <v>244.86842105263159</v>
      </c>
      <c r="H11" s="25">
        <f t="shared" si="3"/>
        <v>234.45669291338584</v>
      </c>
    </row>
    <row r="12" spans="1:13" x14ac:dyDescent="0.25">
      <c r="A12">
        <v>7</v>
      </c>
      <c r="B12">
        <v>24</v>
      </c>
      <c r="C12" s="7">
        <v>120</v>
      </c>
      <c r="D12" s="7"/>
      <c r="E12" s="8">
        <f t="shared" si="0"/>
        <v>2216.5165354330707</v>
      </c>
      <c r="F12" s="8">
        <f t="shared" si="1"/>
        <v>184.70971128608923</v>
      </c>
      <c r="G12" s="25">
        <f t="shared" si="2"/>
        <v>244.86842105263159</v>
      </c>
      <c r="H12" s="25">
        <f t="shared" si="3"/>
        <v>234.45669291338584</v>
      </c>
    </row>
    <row r="13" spans="1:13" x14ac:dyDescent="0.25">
      <c r="A13">
        <v>8</v>
      </c>
      <c r="B13">
        <v>26</v>
      </c>
      <c r="C13" s="7">
        <v>120</v>
      </c>
      <c r="D13" s="7"/>
      <c r="E13" s="8">
        <f t="shared" si="0"/>
        <v>2216.5165354330707</v>
      </c>
      <c r="F13" s="8">
        <f t="shared" si="1"/>
        <v>184.70971128608923</v>
      </c>
      <c r="G13" s="25">
        <f t="shared" si="2"/>
        <v>244.86842105263159</v>
      </c>
      <c r="H13" s="25">
        <f t="shared" si="3"/>
        <v>234.45669291338584</v>
      </c>
    </row>
    <row r="14" spans="1:13" x14ac:dyDescent="0.25">
      <c r="A14">
        <v>9</v>
      </c>
      <c r="B14">
        <v>28</v>
      </c>
      <c r="C14" s="7">
        <v>117</v>
      </c>
      <c r="D14" s="7"/>
      <c r="E14" s="8">
        <f t="shared" si="0"/>
        <v>2161.1036220472442</v>
      </c>
      <c r="F14" s="8">
        <f t="shared" si="1"/>
        <v>180.09196850393701</v>
      </c>
      <c r="G14" s="25">
        <f t="shared" si="2"/>
        <v>244.86842105263159</v>
      </c>
      <c r="H14" s="25">
        <f t="shared" si="3"/>
        <v>228.59527559055118</v>
      </c>
    </row>
    <row r="15" spans="1:13" x14ac:dyDescent="0.25">
      <c r="A15">
        <v>10</v>
      </c>
      <c r="B15">
        <v>30</v>
      </c>
      <c r="C15" s="7">
        <v>109</v>
      </c>
      <c r="D15" s="7"/>
      <c r="E15" s="8">
        <f t="shared" si="0"/>
        <v>2013.3358530183727</v>
      </c>
      <c r="F15" s="8">
        <f t="shared" si="1"/>
        <v>167.77798775153107</v>
      </c>
      <c r="G15" s="25">
        <f t="shared" si="2"/>
        <v>244.86842105263159</v>
      </c>
      <c r="H15" s="25">
        <f t="shared" si="3"/>
        <v>212.96482939632546</v>
      </c>
    </row>
    <row r="16" spans="1:13" x14ac:dyDescent="0.25">
      <c r="A16">
        <v>11</v>
      </c>
      <c r="B16">
        <v>34</v>
      </c>
      <c r="C16" s="7">
        <v>110</v>
      </c>
      <c r="D16" s="7"/>
      <c r="E16" s="8">
        <f t="shared" si="0"/>
        <v>2031.8068241469816</v>
      </c>
      <c r="F16" s="8">
        <f t="shared" si="1"/>
        <v>169.31723534558179</v>
      </c>
      <c r="G16" s="25">
        <f t="shared" si="2"/>
        <v>244.86842105263159</v>
      </c>
      <c r="H16" s="25">
        <f t="shared" si="3"/>
        <v>214.91863517060366</v>
      </c>
    </row>
    <row r="17" spans="1:13" x14ac:dyDescent="0.25">
      <c r="A17">
        <v>12</v>
      </c>
      <c r="B17">
        <v>36</v>
      </c>
      <c r="C17" s="7">
        <v>168</v>
      </c>
      <c r="D17" s="7"/>
      <c r="E17" s="8">
        <f t="shared" si="0"/>
        <v>3103.1231496062992</v>
      </c>
      <c r="F17" s="8">
        <f t="shared" si="1"/>
        <v>258.59359580052495</v>
      </c>
      <c r="G17" s="25">
        <f t="shared" si="2"/>
        <v>244.86842105263159</v>
      </c>
      <c r="H17" s="25">
        <f t="shared" si="3"/>
        <v>328.23937007874014</v>
      </c>
      <c r="J17" t="s">
        <v>8</v>
      </c>
      <c r="M17" s="5">
        <v>175936</v>
      </c>
    </row>
    <row r="18" spans="1:13" x14ac:dyDescent="0.25">
      <c r="A18">
        <v>13</v>
      </c>
      <c r="B18">
        <v>38</v>
      </c>
      <c r="C18" s="7">
        <v>108</v>
      </c>
      <c r="D18" s="7"/>
      <c r="E18" s="8">
        <f t="shared" si="0"/>
        <v>1994.8648818897639</v>
      </c>
      <c r="F18" s="8">
        <f t="shared" si="1"/>
        <v>166.23874015748032</v>
      </c>
      <c r="G18" s="25">
        <f t="shared" si="2"/>
        <v>244.86842105263159</v>
      </c>
      <c r="H18" s="25">
        <f t="shared" si="3"/>
        <v>211.01102362204725</v>
      </c>
    </row>
    <row r="19" spans="1:13" x14ac:dyDescent="0.25">
      <c r="A19">
        <v>14</v>
      </c>
      <c r="B19">
        <v>40</v>
      </c>
      <c r="C19" s="7">
        <v>108</v>
      </c>
      <c r="D19" s="7"/>
      <c r="E19" s="8">
        <f t="shared" si="0"/>
        <v>1994.8648818897639</v>
      </c>
      <c r="F19" s="8">
        <f t="shared" si="1"/>
        <v>166.23874015748032</v>
      </c>
      <c r="G19" s="25">
        <f t="shared" si="2"/>
        <v>244.86842105263159</v>
      </c>
      <c r="H19" s="25">
        <f t="shared" si="3"/>
        <v>211.01102362204725</v>
      </c>
    </row>
    <row r="20" spans="1:13" x14ac:dyDescent="0.25">
      <c r="A20">
        <v>15</v>
      </c>
      <c r="B20">
        <v>42</v>
      </c>
      <c r="C20" s="7">
        <v>108</v>
      </c>
      <c r="D20" s="7"/>
      <c r="E20" s="8">
        <f t="shared" si="0"/>
        <v>1994.8648818897639</v>
      </c>
      <c r="F20" s="8">
        <f t="shared" si="1"/>
        <v>166.23874015748032</v>
      </c>
      <c r="G20" s="25">
        <f t="shared" si="2"/>
        <v>244.86842105263159</v>
      </c>
      <c r="H20" s="25">
        <f t="shared" si="3"/>
        <v>211.01102362204725</v>
      </c>
    </row>
    <row r="21" spans="1:13" x14ac:dyDescent="0.25">
      <c r="A21">
        <v>16</v>
      </c>
      <c r="B21">
        <v>44</v>
      </c>
      <c r="C21" s="7">
        <v>108</v>
      </c>
      <c r="D21" s="7"/>
      <c r="E21" s="8">
        <f t="shared" si="0"/>
        <v>1994.8648818897639</v>
      </c>
      <c r="F21" s="8">
        <f t="shared" si="1"/>
        <v>166.23874015748032</v>
      </c>
      <c r="G21" s="25">
        <f t="shared" si="2"/>
        <v>244.86842105263159</v>
      </c>
      <c r="H21" s="25">
        <f t="shared" si="3"/>
        <v>211.01102362204725</v>
      </c>
    </row>
    <row r="22" spans="1:13" x14ac:dyDescent="0.25">
      <c r="A22">
        <v>17</v>
      </c>
      <c r="B22">
        <v>46</v>
      </c>
      <c r="C22" s="7">
        <v>108</v>
      </c>
      <c r="D22" s="7"/>
      <c r="E22" s="8">
        <f t="shared" si="0"/>
        <v>1994.8648818897639</v>
      </c>
      <c r="F22" s="8">
        <f t="shared" si="1"/>
        <v>166.23874015748032</v>
      </c>
      <c r="G22" s="25">
        <f t="shared" si="2"/>
        <v>244.86842105263159</v>
      </c>
      <c r="H22" s="25">
        <f t="shared" si="3"/>
        <v>211.01102362204725</v>
      </c>
    </row>
    <row r="23" spans="1:13" x14ac:dyDescent="0.25">
      <c r="A23">
        <v>18</v>
      </c>
      <c r="B23">
        <v>48</v>
      </c>
      <c r="C23" s="7">
        <v>107</v>
      </c>
      <c r="D23" s="7"/>
      <c r="E23" s="8">
        <f t="shared" si="0"/>
        <v>1976.3939107611548</v>
      </c>
      <c r="F23" s="8">
        <f t="shared" si="1"/>
        <v>164.69949256342957</v>
      </c>
      <c r="G23" s="25">
        <f t="shared" si="2"/>
        <v>244.86842105263159</v>
      </c>
      <c r="H23" s="25">
        <f t="shared" si="3"/>
        <v>209.05721784776904</v>
      </c>
    </row>
    <row r="24" spans="1:13" x14ac:dyDescent="0.25">
      <c r="A24">
        <v>19</v>
      </c>
      <c r="B24">
        <v>50</v>
      </c>
      <c r="C24" s="7">
        <v>101</v>
      </c>
      <c r="D24" s="7"/>
      <c r="E24" s="8">
        <f t="shared" si="0"/>
        <v>1865.5680839895012</v>
      </c>
      <c r="F24" s="8">
        <f t="shared" si="1"/>
        <v>155.4640069991251</v>
      </c>
      <c r="G24" s="25">
        <f t="shared" si="2"/>
        <v>244.86842105263159</v>
      </c>
      <c r="H24" s="25">
        <f t="shared" si="3"/>
        <v>197.33438320209973</v>
      </c>
    </row>
    <row r="25" spans="1:13" x14ac:dyDescent="0.25">
      <c r="A25">
        <v>20</v>
      </c>
      <c r="B25">
        <v>52</v>
      </c>
      <c r="C25" s="7">
        <v>121</v>
      </c>
      <c r="D25" s="7"/>
      <c r="E25" s="8">
        <f t="shared" si="0"/>
        <v>2234.9875065616798</v>
      </c>
      <c r="F25" s="8">
        <f t="shared" si="1"/>
        <v>186.24895888013998</v>
      </c>
      <c r="G25" s="25">
        <f t="shared" si="2"/>
        <v>244.86842105263159</v>
      </c>
      <c r="H25" s="25">
        <f t="shared" si="3"/>
        <v>236.41049868766405</v>
      </c>
    </row>
    <row r="26" spans="1:13" x14ac:dyDescent="0.25">
      <c r="A26">
        <v>21</v>
      </c>
      <c r="B26">
        <v>54</v>
      </c>
      <c r="C26" s="7">
        <v>110</v>
      </c>
      <c r="D26" s="7"/>
      <c r="E26" s="8">
        <f t="shared" si="0"/>
        <v>2031.8068241469816</v>
      </c>
      <c r="F26" s="8">
        <f t="shared" si="1"/>
        <v>169.31723534558179</v>
      </c>
      <c r="G26" s="25">
        <f t="shared" si="2"/>
        <v>244.86842105263159</v>
      </c>
      <c r="H26" s="25">
        <f t="shared" si="3"/>
        <v>214.91863517060366</v>
      </c>
    </row>
    <row r="27" spans="1:13" x14ac:dyDescent="0.25">
      <c r="A27">
        <v>22</v>
      </c>
      <c r="B27">
        <v>56</v>
      </c>
      <c r="C27" s="7">
        <v>168</v>
      </c>
      <c r="D27" s="7"/>
      <c r="E27" s="8">
        <f t="shared" si="0"/>
        <v>3103.1231496062992</v>
      </c>
      <c r="F27" s="8">
        <f t="shared" si="1"/>
        <v>258.59359580052495</v>
      </c>
      <c r="G27" s="25">
        <f t="shared" si="2"/>
        <v>244.86842105263159</v>
      </c>
      <c r="H27" s="25">
        <f t="shared" si="3"/>
        <v>328.23937007874014</v>
      </c>
    </row>
    <row r="28" spans="1:13" x14ac:dyDescent="0.25">
      <c r="A28">
        <v>23</v>
      </c>
      <c r="B28">
        <v>58</v>
      </c>
      <c r="C28" s="7">
        <v>108</v>
      </c>
      <c r="D28" s="7"/>
      <c r="E28" s="8">
        <f t="shared" si="0"/>
        <v>1994.8648818897639</v>
      </c>
      <c r="F28" s="8">
        <f t="shared" si="1"/>
        <v>166.23874015748032</v>
      </c>
      <c r="G28" s="25">
        <f t="shared" si="2"/>
        <v>244.86842105263159</v>
      </c>
      <c r="H28" s="25">
        <f t="shared" si="3"/>
        <v>211.01102362204725</v>
      </c>
    </row>
    <row r="29" spans="1:13" x14ac:dyDescent="0.25">
      <c r="A29">
        <v>24</v>
      </c>
      <c r="B29">
        <v>60</v>
      </c>
      <c r="C29" s="7">
        <v>108</v>
      </c>
      <c r="D29" s="7"/>
      <c r="E29" s="8">
        <f t="shared" si="0"/>
        <v>1994.8648818897639</v>
      </c>
      <c r="F29" s="8">
        <f t="shared" si="1"/>
        <v>166.23874015748032</v>
      </c>
      <c r="G29" s="25">
        <f t="shared" si="2"/>
        <v>244.86842105263159</v>
      </c>
      <c r="H29" s="25">
        <f t="shared" si="3"/>
        <v>211.01102362204725</v>
      </c>
    </row>
    <row r="30" spans="1:13" x14ac:dyDescent="0.25">
      <c r="A30">
        <v>25</v>
      </c>
      <c r="B30">
        <v>62</v>
      </c>
      <c r="C30" s="7">
        <v>108</v>
      </c>
      <c r="D30" s="7"/>
      <c r="E30" s="8">
        <f t="shared" si="0"/>
        <v>1994.8648818897639</v>
      </c>
      <c r="F30" s="8">
        <f t="shared" si="1"/>
        <v>166.23874015748032</v>
      </c>
      <c r="G30" s="25">
        <f t="shared" si="2"/>
        <v>244.86842105263159</v>
      </c>
      <c r="H30" s="25">
        <f t="shared" si="3"/>
        <v>211.01102362204725</v>
      </c>
    </row>
    <row r="31" spans="1:13" x14ac:dyDescent="0.25">
      <c r="A31">
        <v>26</v>
      </c>
      <c r="B31">
        <v>64</v>
      </c>
      <c r="C31" s="7">
        <v>108</v>
      </c>
      <c r="D31" s="7"/>
      <c r="E31" s="8">
        <f t="shared" si="0"/>
        <v>1994.8648818897639</v>
      </c>
      <c r="F31" s="8">
        <f t="shared" si="1"/>
        <v>166.23874015748032</v>
      </c>
      <c r="G31" s="25">
        <f t="shared" si="2"/>
        <v>244.86842105263159</v>
      </c>
      <c r="H31" s="25">
        <f t="shared" si="3"/>
        <v>211.01102362204725</v>
      </c>
    </row>
    <row r="32" spans="1:13" x14ac:dyDescent="0.25">
      <c r="A32">
        <v>27</v>
      </c>
      <c r="B32">
        <v>66</v>
      </c>
      <c r="C32" s="7">
        <v>108</v>
      </c>
      <c r="D32" s="7"/>
      <c r="E32" s="8">
        <f t="shared" si="0"/>
        <v>1994.8648818897639</v>
      </c>
      <c r="F32" s="8">
        <f t="shared" si="1"/>
        <v>166.23874015748032</v>
      </c>
      <c r="G32" s="25">
        <f t="shared" si="2"/>
        <v>244.86842105263159</v>
      </c>
      <c r="H32" s="25">
        <f t="shared" si="3"/>
        <v>211.01102362204725</v>
      </c>
    </row>
    <row r="33" spans="1:8" x14ac:dyDescent="0.25">
      <c r="A33">
        <v>28</v>
      </c>
      <c r="B33">
        <v>68</v>
      </c>
      <c r="C33" s="7">
        <v>107</v>
      </c>
      <c r="D33" s="7"/>
      <c r="E33" s="8">
        <f t="shared" si="0"/>
        <v>1976.3939107611548</v>
      </c>
      <c r="F33" s="8">
        <f t="shared" si="1"/>
        <v>164.69949256342957</v>
      </c>
      <c r="G33" s="25">
        <f t="shared" si="2"/>
        <v>244.86842105263159</v>
      </c>
      <c r="H33" s="25">
        <f t="shared" si="3"/>
        <v>209.05721784776904</v>
      </c>
    </row>
    <row r="34" spans="1:8" x14ac:dyDescent="0.25">
      <c r="A34">
        <v>29</v>
      </c>
      <c r="B34">
        <v>70</v>
      </c>
      <c r="C34" s="7">
        <v>101</v>
      </c>
      <c r="D34" s="7"/>
      <c r="E34" s="8">
        <f t="shared" si="0"/>
        <v>1865.5680839895012</v>
      </c>
      <c r="F34" s="8">
        <f t="shared" si="1"/>
        <v>155.4640069991251</v>
      </c>
      <c r="G34" s="25">
        <f t="shared" si="2"/>
        <v>244.86842105263159</v>
      </c>
      <c r="H34" s="25">
        <f t="shared" si="3"/>
        <v>197.33438320209973</v>
      </c>
    </row>
    <row r="35" spans="1:8" x14ac:dyDescent="0.25">
      <c r="A35">
        <v>30</v>
      </c>
      <c r="B35">
        <v>72</v>
      </c>
      <c r="C35" s="7">
        <v>121</v>
      </c>
      <c r="D35" s="7"/>
      <c r="E35" s="8">
        <f t="shared" si="0"/>
        <v>2234.9875065616798</v>
      </c>
      <c r="F35" s="8">
        <f t="shared" si="1"/>
        <v>186.24895888013998</v>
      </c>
      <c r="G35" s="25">
        <f t="shared" si="2"/>
        <v>244.86842105263159</v>
      </c>
      <c r="H35" s="25">
        <f t="shared" si="3"/>
        <v>236.41049868766405</v>
      </c>
    </row>
    <row r="36" spans="1:8" x14ac:dyDescent="0.25">
      <c r="A36">
        <v>31</v>
      </c>
      <c r="B36">
        <v>74</v>
      </c>
      <c r="C36" s="7">
        <v>110</v>
      </c>
      <c r="D36" s="7"/>
      <c r="E36" s="8">
        <f t="shared" si="0"/>
        <v>2031.8068241469816</v>
      </c>
      <c r="F36" s="8">
        <f t="shared" si="1"/>
        <v>169.31723534558179</v>
      </c>
      <c r="G36" s="25">
        <f t="shared" si="2"/>
        <v>244.86842105263159</v>
      </c>
      <c r="H36" s="25">
        <f t="shared" si="3"/>
        <v>214.91863517060366</v>
      </c>
    </row>
    <row r="37" spans="1:8" x14ac:dyDescent="0.25">
      <c r="A37">
        <v>32</v>
      </c>
      <c r="B37">
        <v>76</v>
      </c>
      <c r="C37" s="7">
        <v>168</v>
      </c>
      <c r="D37" s="7"/>
      <c r="E37" s="8">
        <f t="shared" si="0"/>
        <v>3103.1231496062992</v>
      </c>
      <c r="F37" s="8">
        <f t="shared" si="1"/>
        <v>258.59359580052495</v>
      </c>
      <c r="G37" s="25">
        <f t="shared" si="2"/>
        <v>244.86842105263159</v>
      </c>
      <c r="H37" s="25">
        <f t="shared" si="3"/>
        <v>328.23937007874014</v>
      </c>
    </row>
    <row r="38" spans="1:8" x14ac:dyDescent="0.25">
      <c r="A38">
        <v>33</v>
      </c>
      <c r="B38">
        <v>78</v>
      </c>
      <c r="C38" s="7">
        <v>108</v>
      </c>
      <c r="D38" s="7"/>
      <c r="E38" s="8">
        <f t="shared" ref="E38:E69" si="4">C38*$M$17/$C$82</f>
        <v>1994.8648818897639</v>
      </c>
      <c r="F38" s="8">
        <f t="shared" si="1"/>
        <v>166.23874015748032</v>
      </c>
      <c r="G38" s="25">
        <f t="shared" si="2"/>
        <v>244.86842105263159</v>
      </c>
      <c r="H38" s="25">
        <f t="shared" si="3"/>
        <v>211.01102362204725</v>
      </c>
    </row>
    <row r="39" spans="1:8" x14ac:dyDescent="0.25">
      <c r="A39">
        <v>34</v>
      </c>
      <c r="B39">
        <v>80</v>
      </c>
      <c r="C39" s="7">
        <v>108</v>
      </c>
      <c r="D39" s="7"/>
      <c r="E39" s="8">
        <f t="shared" si="4"/>
        <v>1994.8648818897639</v>
      </c>
      <c r="F39" s="8">
        <f t="shared" si="1"/>
        <v>166.23874015748032</v>
      </c>
      <c r="G39" s="25">
        <f t="shared" si="2"/>
        <v>244.86842105263159</v>
      </c>
      <c r="H39" s="25">
        <f t="shared" si="3"/>
        <v>211.01102362204725</v>
      </c>
    </row>
    <row r="40" spans="1:8" x14ac:dyDescent="0.25">
      <c r="A40">
        <v>35</v>
      </c>
      <c r="B40">
        <v>82</v>
      </c>
      <c r="C40" s="7">
        <v>108</v>
      </c>
      <c r="D40" s="7"/>
      <c r="E40" s="8">
        <f t="shared" si="4"/>
        <v>1994.8648818897639</v>
      </c>
      <c r="F40" s="8">
        <f t="shared" si="1"/>
        <v>166.23874015748032</v>
      </c>
      <c r="G40" s="25">
        <f t="shared" si="2"/>
        <v>244.86842105263159</v>
      </c>
      <c r="H40" s="25">
        <f t="shared" si="3"/>
        <v>211.01102362204725</v>
      </c>
    </row>
    <row r="41" spans="1:8" x14ac:dyDescent="0.25">
      <c r="A41">
        <v>36</v>
      </c>
      <c r="B41">
        <v>84</v>
      </c>
      <c r="C41" s="7">
        <v>108</v>
      </c>
      <c r="D41" s="7"/>
      <c r="E41" s="8">
        <f t="shared" si="4"/>
        <v>1994.8648818897639</v>
      </c>
      <c r="F41" s="8">
        <f t="shared" si="1"/>
        <v>166.23874015748032</v>
      </c>
      <c r="G41" s="25">
        <f t="shared" si="2"/>
        <v>244.86842105263159</v>
      </c>
      <c r="H41" s="25">
        <f t="shared" si="3"/>
        <v>211.01102362204725</v>
      </c>
    </row>
    <row r="42" spans="1:8" x14ac:dyDescent="0.25">
      <c r="A42">
        <v>37</v>
      </c>
      <c r="B42">
        <v>86</v>
      </c>
      <c r="C42" s="7">
        <v>108</v>
      </c>
      <c r="D42" s="7"/>
      <c r="E42" s="8">
        <f t="shared" si="4"/>
        <v>1994.8648818897639</v>
      </c>
      <c r="F42" s="8">
        <f t="shared" si="1"/>
        <v>166.23874015748032</v>
      </c>
      <c r="G42" s="25">
        <f t="shared" si="2"/>
        <v>244.86842105263159</v>
      </c>
      <c r="H42" s="25">
        <f t="shared" si="3"/>
        <v>211.01102362204725</v>
      </c>
    </row>
    <row r="43" spans="1:8" x14ac:dyDescent="0.25">
      <c r="A43">
        <v>38</v>
      </c>
      <c r="B43">
        <v>88</v>
      </c>
      <c r="C43" s="7">
        <v>107</v>
      </c>
      <c r="D43" s="7"/>
      <c r="E43" s="8">
        <f t="shared" si="4"/>
        <v>1976.3939107611548</v>
      </c>
      <c r="F43" s="8">
        <f t="shared" si="1"/>
        <v>164.69949256342957</v>
      </c>
      <c r="G43" s="25">
        <f t="shared" si="2"/>
        <v>244.86842105263159</v>
      </c>
      <c r="H43" s="25">
        <f t="shared" si="3"/>
        <v>209.05721784776904</v>
      </c>
    </row>
    <row r="44" spans="1:8" x14ac:dyDescent="0.25">
      <c r="A44">
        <v>39</v>
      </c>
      <c r="B44">
        <v>90</v>
      </c>
      <c r="C44" s="7">
        <v>101</v>
      </c>
      <c r="D44" s="7"/>
      <c r="E44" s="8">
        <f t="shared" si="4"/>
        <v>1865.5680839895012</v>
      </c>
      <c r="F44" s="8">
        <f t="shared" si="1"/>
        <v>155.4640069991251</v>
      </c>
      <c r="G44" s="25">
        <f t="shared" si="2"/>
        <v>244.86842105263159</v>
      </c>
      <c r="H44" s="25">
        <f t="shared" si="3"/>
        <v>197.33438320209973</v>
      </c>
    </row>
    <row r="45" spans="1:8" x14ac:dyDescent="0.25">
      <c r="A45">
        <v>40</v>
      </c>
      <c r="B45">
        <v>92</v>
      </c>
      <c r="C45" s="7">
        <v>121</v>
      </c>
      <c r="D45" s="7"/>
      <c r="E45" s="8">
        <f t="shared" si="4"/>
        <v>2234.9875065616798</v>
      </c>
      <c r="F45" s="8">
        <f t="shared" si="1"/>
        <v>186.24895888013998</v>
      </c>
      <c r="G45" s="25">
        <f t="shared" si="2"/>
        <v>244.86842105263159</v>
      </c>
      <c r="H45" s="25">
        <f t="shared" si="3"/>
        <v>236.41049868766405</v>
      </c>
    </row>
    <row r="46" spans="1:8" x14ac:dyDescent="0.25">
      <c r="A46">
        <v>41</v>
      </c>
      <c r="B46">
        <v>94</v>
      </c>
      <c r="C46" s="7">
        <v>110</v>
      </c>
      <c r="D46" s="7"/>
      <c r="E46" s="8">
        <f t="shared" si="4"/>
        <v>2031.8068241469816</v>
      </c>
      <c r="F46" s="8">
        <f t="shared" si="1"/>
        <v>169.31723534558179</v>
      </c>
      <c r="G46" s="25">
        <f t="shared" si="2"/>
        <v>244.86842105263159</v>
      </c>
      <c r="H46" s="25">
        <f t="shared" si="3"/>
        <v>214.91863517060366</v>
      </c>
    </row>
    <row r="47" spans="1:8" x14ac:dyDescent="0.25">
      <c r="A47">
        <v>42</v>
      </c>
      <c r="B47">
        <v>96</v>
      </c>
      <c r="C47" s="7">
        <v>168</v>
      </c>
      <c r="D47" s="7"/>
      <c r="E47" s="8">
        <f t="shared" si="4"/>
        <v>3103.1231496062992</v>
      </c>
      <c r="F47" s="8">
        <f t="shared" si="1"/>
        <v>258.59359580052495</v>
      </c>
      <c r="G47" s="25">
        <f t="shared" si="2"/>
        <v>244.86842105263159</v>
      </c>
      <c r="H47" s="25">
        <f t="shared" si="3"/>
        <v>328.23937007874014</v>
      </c>
    </row>
    <row r="48" spans="1:8" x14ac:dyDescent="0.25">
      <c r="A48">
        <v>43</v>
      </c>
      <c r="B48">
        <v>98</v>
      </c>
      <c r="C48" s="7">
        <v>186</v>
      </c>
      <c r="D48" s="7"/>
      <c r="E48" s="8">
        <f t="shared" si="4"/>
        <v>3435.60062992126</v>
      </c>
      <c r="F48" s="8">
        <f t="shared" si="1"/>
        <v>286.30005249343833</v>
      </c>
      <c r="G48" s="25">
        <f t="shared" si="2"/>
        <v>244.86842105263159</v>
      </c>
      <c r="H48" s="25">
        <f t="shared" si="3"/>
        <v>363.40787401574801</v>
      </c>
    </row>
    <row r="49" spans="1:8" x14ac:dyDescent="0.25">
      <c r="A49">
        <v>44</v>
      </c>
      <c r="B49">
        <v>100</v>
      </c>
      <c r="C49" s="7">
        <v>131</v>
      </c>
      <c r="D49" s="7"/>
      <c r="E49" s="8">
        <f t="shared" si="4"/>
        <v>2419.697217847769</v>
      </c>
      <c r="F49" s="8">
        <f t="shared" si="1"/>
        <v>201.64143482064742</v>
      </c>
      <c r="G49" s="25">
        <f t="shared" si="2"/>
        <v>244.86842105263159</v>
      </c>
      <c r="H49" s="25">
        <f t="shared" si="3"/>
        <v>255.94855643044619</v>
      </c>
    </row>
    <row r="50" spans="1:8" x14ac:dyDescent="0.25">
      <c r="A50">
        <v>45</v>
      </c>
      <c r="B50">
        <v>102</v>
      </c>
      <c r="C50" s="7">
        <v>108</v>
      </c>
      <c r="D50" s="7"/>
      <c r="E50" s="8">
        <f t="shared" si="4"/>
        <v>1994.8648818897639</v>
      </c>
      <c r="F50" s="8">
        <f t="shared" si="1"/>
        <v>166.23874015748032</v>
      </c>
      <c r="G50" s="25">
        <f t="shared" si="2"/>
        <v>244.86842105263159</v>
      </c>
      <c r="H50" s="25">
        <f t="shared" si="3"/>
        <v>211.01102362204725</v>
      </c>
    </row>
    <row r="51" spans="1:8" x14ac:dyDescent="0.25">
      <c r="A51">
        <v>46</v>
      </c>
      <c r="B51">
        <v>104</v>
      </c>
      <c r="C51" s="7">
        <v>103</v>
      </c>
      <c r="D51" s="7"/>
      <c r="E51" s="8">
        <f t="shared" si="4"/>
        <v>1902.5100262467192</v>
      </c>
      <c r="F51" s="8">
        <f t="shared" si="1"/>
        <v>158.5425021872266</v>
      </c>
      <c r="G51" s="25">
        <f t="shared" si="2"/>
        <v>244.86842105263159</v>
      </c>
      <c r="H51" s="25">
        <f t="shared" si="3"/>
        <v>201.24199475065618</v>
      </c>
    </row>
    <row r="52" spans="1:8" x14ac:dyDescent="0.25">
      <c r="A52">
        <v>47</v>
      </c>
      <c r="B52">
        <v>106</v>
      </c>
      <c r="C52" s="7">
        <v>121</v>
      </c>
      <c r="D52" s="7"/>
      <c r="E52" s="8">
        <f t="shared" si="4"/>
        <v>2234.9875065616798</v>
      </c>
      <c r="F52" s="8">
        <f t="shared" si="1"/>
        <v>186.24895888013998</v>
      </c>
      <c r="G52" s="25">
        <f t="shared" si="2"/>
        <v>244.86842105263159</v>
      </c>
      <c r="H52" s="25">
        <f t="shared" si="3"/>
        <v>236.41049868766405</v>
      </c>
    </row>
    <row r="53" spans="1:8" x14ac:dyDescent="0.25">
      <c r="A53">
        <v>48</v>
      </c>
      <c r="B53">
        <v>108</v>
      </c>
      <c r="C53" s="7">
        <v>110</v>
      </c>
      <c r="D53" s="7"/>
      <c r="E53" s="8">
        <f t="shared" si="4"/>
        <v>2031.8068241469816</v>
      </c>
      <c r="F53" s="8">
        <f t="shared" si="1"/>
        <v>169.31723534558179</v>
      </c>
      <c r="G53" s="25">
        <f t="shared" si="2"/>
        <v>244.86842105263159</v>
      </c>
      <c r="H53" s="25">
        <f t="shared" si="3"/>
        <v>214.91863517060366</v>
      </c>
    </row>
    <row r="54" spans="1:8" x14ac:dyDescent="0.25">
      <c r="A54">
        <v>49</v>
      </c>
      <c r="B54">
        <v>110</v>
      </c>
      <c r="C54" s="7">
        <v>188</v>
      </c>
      <c r="D54" s="7"/>
      <c r="E54" s="8">
        <f t="shared" si="4"/>
        <v>3472.5425721784777</v>
      </c>
      <c r="F54" s="8">
        <f t="shared" si="1"/>
        <v>289.37854768153983</v>
      </c>
      <c r="G54" s="25">
        <f t="shared" si="2"/>
        <v>244.86842105263159</v>
      </c>
      <c r="H54" s="25">
        <f t="shared" si="3"/>
        <v>367.31548556430448</v>
      </c>
    </row>
    <row r="55" spans="1:8" x14ac:dyDescent="0.25">
      <c r="A55">
        <v>50</v>
      </c>
      <c r="B55">
        <v>112</v>
      </c>
      <c r="C55" s="7">
        <v>128</v>
      </c>
      <c r="D55" s="7"/>
      <c r="E55" s="8">
        <f t="shared" si="4"/>
        <v>2364.2843044619422</v>
      </c>
      <c r="F55" s="8">
        <f t="shared" si="1"/>
        <v>197.02369203849517</v>
      </c>
      <c r="G55" s="25">
        <f t="shared" si="2"/>
        <v>244.86842105263159</v>
      </c>
      <c r="H55" s="25">
        <f t="shared" si="3"/>
        <v>250.08713910761153</v>
      </c>
    </row>
    <row r="56" spans="1:8" x14ac:dyDescent="0.25">
      <c r="A56">
        <v>51</v>
      </c>
      <c r="B56">
        <v>114</v>
      </c>
      <c r="C56" s="7">
        <v>104</v>
      </c>
      <c r="D56" s="7"/>
      <c r="E56" s="8">
        <f t="shared" si="4"/>
        <v>1920.9809973753281</v>
      </c>
      <c r="F56" s="8">
        <f t="shared" si="1"/>
        <v>160.08174978127735</v>
      </c>
      <c r="G56" s="25">
        <f t="shared" si="2"/>
        <v>244.86842105263159</v>
      </c>
      <c r="H56" s="25">
        <f t="shared" si="3"/>
        <v>203.19580052493438</v>
      </c>
    </row>
    <row r="57" spans="1:8" x14ac:dyDescent="0.25">
      <c r="A57">
        <v>52</v>
      </c>
      <c r="B57">
        <v>116</v>
      </c>
      <c r="C57" s="7">
        <v>121</v>
      </c>
      <c r="D57" s="7"/>
      <c r="E57" s="8">
        <f t="shared" si="4"/>
        <v>2234.9875065616798</v>
      </c>
      <c r="F57" s="8">
        <f t="shared" si="1"/>
        <v>186.24895888013998</v>
      </c>
      <c r="G57" s="25">
        <f t="shared" si="2"/>
        <v>244.86842105263159</v>
      </c>
      <c r="H57" s="25">
        <f t="shared" si="3"/>
        <v>236.41049868766405</v>
      </c>
    </row>
    <row r="58" spans="1:8" x14ac:dyDescent="0.25">
      <c r="A58">
        <v>53</v>
      </c>
      <c r="B58">
        <v>118</v>
      </c>
      <c r="C58" s="7">
        <v>110</v>
      </c>
      <c r="D58" s="7"/>
      <c r="E58" s="8">
        <f t="shared" si="4"/>
        <v>2031.8068241469816</v>
      </c>
      <c r="F58" s="8">
        <f t="shared" si="1"/>
        <v>169.31723534558179</v>
      </c>
      <c r="G58" s="25">
        <f t="shared" si="2"/>
        <v>244.86842105263159</v>
      </c>
      <c r="H58" s="25">
        <f t="shared" si="3"/>
        <v>214.91863517060366</v>
      </c>
    </row>
    <row r="59" spans="1:8" x14ac:dyDescent="0.25">
      <c r="A59">
        <v>54</v>
      </c>
      <c r="B59">
        <v>120</v>
      </c>
      <c r="C59" s="7">
        <v>125</v>
      </c>
      <c r="D59" s="7"/>
      <c r="E59" s="8">
        <f t="shared" si="4"/>
        <v>2308.8713910761153</v>
      </c>
      <c r="F59" s="8">
        <f t="shared" si="1"/>
        <v>192.40594925634295</v>
      </c>
      <c r="G59" s="25">
        <f t="shared" si="2"/>
        <v>244.86842105263159</v>
      </c>
      <c r="H59" s="25">
        <f t="shared" si="3"/>
        <v>244.22572178477691</v>
      </c>
    </row>
    <row r="60" spans="1:8" x14ac:dyDescent="0.25">
      <c r="A60">
        <v>55</v>
      </c>
      <c r="B60">
        <v>122</v>
      </c>
      <c r="C60" s="7">
        <v>186</v>
      </c>
      <c r="D60" s="7"/>
      <c r="E60" s="8">
        <f t="shared" si="4"/>
        <v>3435.60062992126</v>
      </c>
      <c r="F60" s="8">
        <f t="shared" si="1"/>
        <v>286.30005249343833</v>
      </c>
      <c r="G60" s="25">
        <f t="shared" si="2"/>
        <v>244.86842105263159</v>
      </c>
      <c r="H60" s="25">
        <f t="shared" si="3"/>
        <v>363.40787401574801</v>
      </c>
    </row>
    <row r="61" spans="1:8" x14ac:dyDescent="0.25">
      <c r="A61">
        <v>56</v>
      </c>
      <c r="B61">
        <v>124</v>
      </c>
      <c r="C61" s="7">
        <v>122</v>
      </c>
      <c r="D61" s="7"/>
      <c r="E61" s="8">
        <f t="shared" si="4"/>
        <v>2253.4584776902889</v>
      </c>
      <c r="F61" s="8">
        <f t="shared" si="1"/>
        <v>187.78820647419073</v>
      </c>
      <c r="G61" s="25">
        <f t="shared" si="2"/>
        <v>244.86842105263159</v>
      </c>
      <c r="H61" s="25">
        <f t="shared" si="3"/>
        <v>238.36430446194225</v>
      </c>
    </row>
    <row r="62" spans="1:8" x14ac:dyDescent="0.25">
      <c r="A62">
        <v>57</v>
      </c>
      <c r="B62">
        <v>126</v>
      </c>
      <c r="C62" s="7">
        <v>114</v>
      </c>
      <c r="D62" s="7"/>
      <c r="E62" s="8">
        <f t="shared" si="4"/>
        <v>2105.6907086614174</v>
      </c>
      <c r="F62" s="8">
        <f t="shared" si="1"/>
        <v>175.47422572178479</v>
      </c>
      <c r="G62" s="25">
        <f t="shared" si="2"/>
        <v>244.86842105263159</v>
      </c>
      <c r="H62" s="25">
        <f t="shared" si="3"/>
        <v>222.73385826771653</v>
      </c>
    </row>
    <row r="63" spans="1:8" x14ac:dyDescent="0.25">
      <c r="A63">
        <v>58</v>
      </c>
      <c r="B63">
        <v>128</v>
      </c>
      <c r="C63" s="7">
        <v>116</v>
      </c>
      <c r="D63" s="7"/>
      <c r="E63" s="8">
        <f t="shared" si="4"/>
        <v>2142.6326509186351</v>
      </c>
      <c r="F63" s="8">
        <f t="shared" si="1"/>
        <v>178.55272090988626</v>
      </c>
      <c r="G63" s="25">
        <f t="shared" si="2"/>
        <v>244.86842105263159</v>
      </c>
      <c r="H63" s="25">
        <f t="shared" si="3"/>
        <v>226.64146981627297</v>
      </c>
    </row>
    <row r="64" spans="1:8" x14ac:dyDescent="0.25">
      <c r="A64">
        <v>59</v>
      </c>
      <c r="B64">
        <v>130</v>
      </c>
      <c r="C64" s="7">
        <v>124</v>
      </c>
      <c r="D64" s="7"/>
      <c r="E64" s="8">
        <f t="shared" si="4"/>
        <v>2290.4004199475066</v>
      </c>
      <c r="F64" s="8">
        <f t="shared" si="1"/>
        <v>190.86670166229223</v>
      </c>
      <c r="G64" s="25">
        <f t="shared" si="2"/>
        <v>244.86842105263159</v>
      </c>
      <c r="H64" s="25">
        <f t="shared" si="3"/>
        <v>242.2719160104987</v>
      </c>
    </row>
    <row r="65" spans="1:8" x14ac:dyDescent="0.25">
      <c r="A65">
        <v>60</v>
      </c>
      <c r="B65">
        <v>132</v>
      </c>
      <c r="C65" s="7">
        <v>117</v>
      </c>
      <c r="D65" s="7"/>
      <c r="E65" s="8">
        <f t="shared" si="4"/>
        <v>2161.1036220472442</v>
      </c>
      <c r="F65" s="8">
        <f t="shared" si="1"/>
        <v>180.09196850393701</v>
      </c>
      <c r="G65" s="25">
        <f t="shared" si="2"/>
        <v>244.86842105263159</v>
      </c>
      <c r="H65" s="25">
        <f t="shared" si="3"/>
        <v>228.59527559055118</v>
      </c>
    </row>
    <row r="66" spans="1:8" x14ac:dyDescent="0.25">
      <c r="A66">
        <v>61</v>
      </c>
      <c r="B66">
        <v>134</v>
      </c>
      <c r="C66" s="7">
        <v>117</v>
      </c>
      <c r="D66" s="7"/>
      <c r="E66" s="8">
        <f t="shared" si="4"/>
        <v>2161.1036220472442</v>
      </c>
      <c r="F66" s="8">
        <f t="shared" si="1"/>
        <v>180.09196850393701</v>
      </c>
      <c r="G66" s="25">
        <f t="shared" si="2"/>
        <v>244.86842105263159</v>
      </c>
      <c r="H66" s="25">
        <f t="shared" si="3"/>
        <v>228.59527559055118</v>
      </c>
    </row>
    <row r="67" spans="1:8" x14ac:dyDescent="0.25">
      <c r="A67">
        <v>62</v>
      </c>
      <c r="B67">
        <v>136</v>
      </c>
      <c r="C67" s="7">
        <v>125</v>
      </c>
      <c r="D67" s="7"/>
      <c r="E67" s="8">
        <f t="shared" si="4"/>
        <v>2308.8713910761153</v>
      </c>
      <c r="F67" s="8">
        <f t="shared" si="1"/>
        <v>192.40594925634295</v>
      </c>
      <c r="G67" s="25">
        <f t="shared" si="2"/>
        <v>244.86842105263159</v>
      </c>
      <c r="H67" s="25">
        <f t="shared" si="3"/>
        <v>244.22572178477691</v>
      </c>
    </row>
    <row r="68" spans="1:8" x14ac:dyDescent="0.25">
      <c r="A68">
        <v>63</v>
      </c>
      <c r="B68">
        <v>138</v>
      </c>
      <c r="C68" s="7">
        <v>120</v>
      </c>
      <c r="D68" s="7"/>
      <c r="E68" s="8">
        <f t="shared" si="4"/>
        <v>2216.5165354330707</v>
      </c>
      <c r="F68" s="8">
        <f t="shared" si="1"/>
        <v>184.70971128608923</v>
      </c>
      <c r="G68" s="25">
        <f t="shared" si="2"/>
        <v>244.86842105263159</v>
      </c>
      <c r="H68" s="25">
        <f t="shared" si="3"/>
        <v>234.45669291338584</v>
      </c>
    </row>
    <row r="69" spans="1:8" x14ac:dyDescent="0.25">
      <c r="A69">
        <v>64</v>
      </c>
      <c r="B69">
        <v>140</v>
      </c>
      <c r="C69" s="7">
        <v>119</v>
      </c>
      <c r="D69" s="7"/>
      <c r="E69" s="8">
        <f t="shared" si="4"/>
        <v>2198.045564304462</v>
      </c>
      <c r="F69" s="8">
        <f t="shared" si="1"/>
        <v>183.17046369203851</v>
      </c>
      <c r="G69" s="25">
        <f t="shared" si="2"/>
        <v>244.86842105263159</v>
      </c>
      <c r="H69" s="25">
        <f t="shared" si="3"/>
        <v>232.5028871391076</v>
      </c>
    </row>
    <row r="70" spans="1:8" x14ac:dyDescent="0.25">
      <c r="A70">
        <v>65</v>
      </c>
      <c r="B70">
        <v>142</v>
      </c>
      <c r="C70" s="7">
        <v>127</v>
      </c>
      <c r="D70" s="7"/>
      <c r="E70" s="8">
        <f t="shared" ref="E70:E81" si="5">C70*$M$17/$C$82</f>
        <v>2345.8133333333335</v>
      </c>
      <c r="F70" s="8">
        <f t="shared" si="1"/>
        <v>195.48444444444445</v>
      </c>
      <c r="G70" s="25">
        <f t="shared" si="2"/>
        <v>244.86842105263159</v>
      </c>
      <c r="H70" s="25">
        <f t="shared" si="3"/>
        <v>248.13333333333333</v>
      </c>
    </row>
    <row r="71" spans="1:8" x14ac:dyDescent="0.25">
      <c r="A71">
        <v>66</v>
      </c>
      <c r="B71">
        <v>144</v>
      </c>
      <c r="C71" s="7">
        <v>123</v>
      </c>
      <c r="D71" s="7"/>
      <c r="E71" s="8">
        <f t="shared" si="5"/>
        <v>2271.9294488188975</v>
      </c>
      <c r="F71" s="8">
        <f t="shared" ref="F71:F81" si="6">E71/12</f>
        <v>189.32745406824145</v>
      </c>
      <c r="G71" s="25">
        <f t="shared" ref="G71:G81" si="7">$M$7/76</f>
        <v>244.86842105263159</v>
      </c>
      <c r="H71" s="25">
        <f t="shared" ref="H71:H81" si="8">$M$7*C71/$C$82</f>
        <v>240.31811023622046</v>
      </c>
    </row>
    <row r="72" spans="1:8" x14ac:dyDescent="0.25">
      <c r="A72">
        <v>67</v>
      </c>
      <c r="B72">
        <v>146</v>
      </c>
      <c r="C72" s="7">
        <v>120</v>
      </c>
      <c r="D72" s="7"/>
      <c r="E72" s="8">
        <f t="shared" si="5"/>
        <v>2216.5165354330707</v>
      </c>
      <c r="F72" s="8">
        <f t="shared" si="6"/>
        <v>184.70971128608923</v>
      </c>
      <c r="G72" s="25">
        <f t="shared" si="7"/>
        <v>244.86842105263159</v>
      </c>
      <c r="H72" s="25">
        <f t="shared" si="8"/>
        <v>234.45669291338584</v>
      </c>
    </row>
    <row r="73" spans="1:8" x14ac:dyDescent="0.25">
      <c r="A73">
        <v>68</v>
      </c>
      <c r="B73">
        <v>148</v>
      </c>
      <c r="C73" s="7">
        <v>128</v>
      </c>
      <c r="D73" s="7"/>
      <c r="E73" s="8">
        <f t="shared" si="5"/>
        <v>2364.2843044619422</v>
      </c>
      <c r="F73" s="8">
        <f t="shared" si="6"/>
        <v>197.02369203849517</v>
      </c>
      <c r="G73" s="25">
        <f t="shared" si="7"/>
        <v>244.86842105263159</v>
      </c>
      <c r="H73" s="25">
        <f t="shared" si="8"/>
        <v>250.08713910761153</v>
      </c>
    </row>
    <row r="74" spans="1:8" x14ac:dyDescent="0.25">
      <c r="A74">
        <v>69</v>
      </c>
      <c r="B74">
        <v>150</v>
      </c>
      <c r="C74" s="7">
        <v>127</v>
      </c>
      <c r="D74" s="7"/>
      <c r="E74" s="8">
        <f t="shared" si="5"/>
        <v>2345.8133333333335</v>
      </c>
      <c r="F74" s="8">
        <f t="shared" si="6"/>
        <v>195.48444444444445</v>
      </c>
      <c r="G74" s="25">
        <f t="shared" si="7"/>
        <v>244.86842105263159</v>
      </c>
      <c r="H74" s="25">
        <f t="shared" si="8"/>
        <v>248.13333333333333</v>
      </c>
    </row>
    <row r="75" spans="1:8" x14ac:dyDescent="0.25">
      <c r="A75">
        <v>70</v>
      </c>
      <c r="B75">
        <v>152</v>
      </c>
      <c r="C75" s="7">
        <v>122</v>
      </c>
      <c r="D75" s="7"/>
      <c r="E75" s="8">
        <f t="shared" si="5"/>
        <v>2253.4584776902889</v>
      </c>
      <c r="F75" s="8">
        <f t="shared" si="6"/>
        <v>187.78820647419073</v>
      </c>
      <c r="G75" s="25">
        <f t="shared" si="7"/>
        <v>244.86842105263159</v>
      </c>
      <c r="H75" s="25">
        <f t="shared" si="8"/>
        <v>238.36430446194225</v>
      </c>
    </row>
    <row r="76" spans="1:8" x14ac:dyDescent="0.25">
      <c r="A76">
        <v>71</v>
      </c>
      <c r="B76">
        <v>154</v>
      </c>
      <c r="C76" s="7">
        <v>130</v>
      </c>
      <c r="D76" s="7"/>
      <c r="E76" s="8">
        <f t="shared" si="5"/>
        <v>2401.2262467191599</v>
      </c>
      <c r="F76" s="8">
        <f t="shared" si="6"/>
        <v>200.10218722659667</v>
      </c>
      <c r="G76" s="25">
        <f t="shared" si="7"/>
        <v>244.86842105263159</v>
      </c>
      <c r="H76" s="25">
        <f t="shared" si="8"/>
        <v>253.99475065616798</v>
      </c>
    </row>
    <row r="77" spans="1:8" x14ac:dyDescent="0.25">
      <c r="A77">
        <v>72</v>
      </c>
      <c r="B77">
        <v>156</v>
      </c>
      <c r="C77" s="7">
        <v>130</v>
      </c>
      <c r="D77" s="7"/>
      <c r="E77" s="8">
        <f t="shared" si="5"/>
        <v>2401.2262467191599</v>
      </c>
      <c r="F77" s="8">
        <f t="shared" si="6"/>
        <v>200.10218722659667</v>
      </c>
      <c r="G77" s="25">
        <f t="shared" si="7"/>
        <v>244.86842105263159</v>
      </c>
      <c r="H77" s="25">
        <f t="shared" si="8"/>
        <v>253.99475065616798</v>
      </c>
    </row>
    <row r="78" spans="1:8" x14ac:dyDescent="0.25">
      <c r="A78">
        <v>73</v>
      </c>
      <c r="B78">
        <v>158</v>
      </c>
      <c r="C78" s="7">
        <v>124</v>
      </c>
      <c r="D78" s="7"/>
      <c r="E78" s="8">
        <f t="shared" si="5"/>
        <v>2290.4004199475066</v>
      </c>
      <c r="F78" s="8">
        <f t="shared" si="6"/>
        <v>190.86670166229223</v>
      </c>
      <c r="G78" s="25">
        <f t="shared" si="7"/>
        <v>244.86842105263159</v>
      </c>
      <c r="H78" s="25">
        <f t="shared" si="8"/>
        <v>242.2719160104987</v>
      </c>
    </row>
    <row r="79" spans="1:8" x14ac:dyDescent="0.25">
      <c r="A79">
        <v>74</v>
      </c>
      <c r="B79">
        <v>160</v>
      </c>
      <c r="C79" s="7">
        <v>132</v>
      </c>
      <c r="D79" s="7"/>
      <c r="E79" s="8">
        <f t="shared" si="5"/>
        <v>2438.1681889763781</v>
      </c>
      <c r="F79" s="8">
        <f t="shared" si="6"/>
        <v>203.18068241469817</v>
      </c>
      <c r="G79" s="25">
        <f t="shared" si="7"/>
        <v>244.86842105263159</v>
      </c>
      <c r="H79" s="25">
        <f t="shared" si="8"/>
        <v>257.9023622047244</v>
      </c>
    </row>
    <row r="80" spans="1:8" x14ac:dyDescent="0.25">
      <c r="A80">
        <v>75</v>
      </c>
      <c r="B80">
        <v>162</v>
      </c>
      <c r="C80" s="7">
        <v>200</v>
      </c>
      <c r="D80" s="7"/>
      <c r="E80" s="8">
        <f t="shared" si="5"/>
        <v>3694.1942257217847</v>
      </c>
      <c r="F80" s="8">
        <f t="shared" si="6"/>
        <v>307.84951881014871</v>
      </c>
      <c r="G80" s="25">
        <f t="shared" si="7"/>
        <v>244.86842105263159</v>
      </c>
      <c r="H80" s="25">
        <f t="shared" si="8"/>
        <v>390.76115485564304</v>
      </c>
    </row>
    <row r="81" spans="1:8" x14ac:dyDescent="0.25">
      <c r="A81">
        <v>76</v>
      </c>
      <c r="B81">
        <v>164</v>
      </c>
      <c r="C81" s="7">
        <v>226</v>
      </c>
      <c r="D81" s="7"/>
      <c r="E81" s="8">
        <f t="shared" si="5"/>
        <v>4174.4394750656165</v>
      </c>
      <c r="F81" s="8">
        <f t="shared" si="6"/>
        <v>347.86995625546803</v>
      </c>
      <c r="G81" s="25">
        <f t="shared" si="7"/>
        <v>244.86842105263159</v>
      </c>
      <c r="H81" s="25">
        <f t="shared" si="8"/>
        <v>441.56010498687664</v>
      </c>
    </row>
    <row r="82" spans="1:8" x14ac:dyDescent="0.25">
      <c r="A82" s="2" t="s">
        <v>14</v>
      </c>
      <c r="B82" s="2"/>
      <c r="C82" s="11">
        <f>SUM(C6:C81)</f>
        <v>9525</v>
      </c>
      <c r="D82" s="7"/>
      <c r="E82" s="9">
        <f>SUM(E6:E81)</f>
        <v>175936</v>
      </c>
      <c r="F82" s="9">
        <f>SUM(F6:F81)</f>
        <v>14661.333333333336</v>
      </c>
      <c r="G82" s="10">
        <f>SUM(G6:G81)</f>
        <v>18609.999999999989</v>
      </c>
      <c r="H82" s="10">
        <f>SUM(H6:H81)</f>
        <v>18609.999999999996</v>
      </c>
    </row>
    <row r="83" spans="1:8" x14ac:dyDescent="0.25">
      <c r="C83" s="1"/>
      <c r="D83" s="1"/>
      <c r="F83" s="9">
        <f>F82*12</f>
        <v>175936.00000000003</v>
      </c>
      <c r="H83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4"/>
  <sheetViews>
    <sheetView workbookViewId="0">
      <selection activeCell="D26" sqref="D26"/>
    </sheetView>
  </sheetViews>
  <sheetFormatPr defaultRowHeight="15" x14ac:dyDescent="0.25"/>
  <cols>
    <col min="6" max="6" width="11.42578125" customWidth="1"/>
    <col min="7" max="7" width="4.140625" hidden="1" customWidth="1"/>
    <col min="10" max="10" width="12.7109375" customWidth="1"/>
    <col min="11" max="11" width="16.140625" customWidth="1"/>
    <col min="18" max="18" width="13" customWidth="1"/>
    <col min="19" max="19" width="16.42578125" customWidth="1"/>
  </cols>
  <sheetData>
    <row r="1" spans="1:19" x14ac:dyDescent="0.25">
      <c r="A1" s="4" t="s">
        <v>15</v>
      </c>
    </row>
    <row r="2" spans="1:19" x14ac:dyDescent="0.25">
      <c r="A2" s="4"/>
    </row>
    <row r="3" spans="1:19" x14ac:dyDescent="0.25">
      <c r="A3" s="4"/>
    </row>
    <row r="4" spans="1:19" x14ac:dyDescent="0.25">
      <c r="A4" s="4"/>
    </row>
    <row r="6" spans="1:19" x14ac:dyDescent="0.25">
      <c r="D6" t="s">
        <v>33</v>
      </c>
      <c r="E6" t="s">
        <v>33</v>
      </c>
      <c r="F6" t="s">
        <v>33</v>
      </c>
      <c r="H6" t="s">
        <v>24</v>
      </c>
      <c r="I6" t="s">
        <v>24</v>
      </c>
      <c r="J6" t="s">
        <v>24</v>
      </c>
      <c r="K6" t="s">
        <v>36</v>
      </c>
    </row>
    <row r="7" spans="1:19" ht="15.75" thickBot="1" x14ac:dyDescent="0.3">
      <c r="A7" t="s">
        <v>2</v>
      </c>
      <c r="B7" t="s">
        <v>32</v>
      </c>
      <c r="C7" t="s">
        <v>34</v>
      </c>
      <c r="D7" t="s">
        <v>16</v>
      </c>
      <c r="E7" t="s">
        <v>17</v>
      </c>
      <c r="F7" t="s">
        <v>18</v>
      </c>
      <c r="H7" t="s">
        <v>25</v>
      </c>
      <c r="I7" t="s">
        <v>26</v>
      </c>
      <c r="J7" t="s">
        <v>23</v>
      </c>
      <c r="K7" t="s">
        <v>37</v>
      </c>
    </row>
    <row r="8" spans="1:19" x14ac:dyDescent="0.25">
      <c r="A8">
        <v>1</v>
      </c>
      <c r="B8">
        <v>32</v>
      </c>
      <c r="C8" s="7">
        <v>184</v>
      </c>
      <c r="D8" s="18">
        <v>1</v>
      </c>
      <c r="E8" s="18"/>
      <c r="F8" s="18"/>
      <c r="G8">
        <f t="shared" ref="G8:G11" si="0">SUM(D8:F8)</f>
        <v>1</v>
      </c>
      <c r="H8" s="16">
        <f>IF(D8=1,$C8,0)</f>
        <v>184</v>
      </c>
      <c r="I8" s="16">
        <f t="shared" ref="I8:J8" si="1">IF(E8=1,$C8,0)</f>
        <v>0</v>
      </c>
      <c r="J8" s="16">
        <f t="shared" si="1"/>
        <v>0</v>
      </c>
      <c r="K8" s="17" t="str">
        <f>IF(G8&gt;1,"dubbele invoer","")</f>
        <v/>
      </c>
      <c r="L8" s="19" t="s">
        <v>31</v>
      </c>
      <c r="M8" s="20" t="s">
        <v>19</v>
      </c>
      <c r="N8" s="20" t="s">
        <v>27</v>
      </c>
      <c r="O8" s="20"/>
      <c r="P8" s="20"/>
      <c r="Q8" s="20"/>
      <c r="R8" s="20" t="s">
        <v>28</v>
      </c>
      <c r="S8" s="30" t="s">
        <v>38</v>
      </c>
    </row>
    <row r="9" spans="1:19" x14ac:dyDescent="0.25">
      <c r="A9">
        <v>2</v>
      </c>
      <c r="B9">
        <v>14</v>
      </c>
      <c r="C9" s="7">
        <v>128</v>
      </c>
      <c r="D9" s="18">
        <v>1</v>
      </c>
      <c r="E9" s="18"/>
      <c r="F9" s="18"/>
      <c r="G9">
        <f t="shared" si="0"/>
        <v>1</v>
      </c>
      <c r="H9" s="16">
        <f t="shared" ref="H9:H72" si="2">IF(D9=1,$C9,0)</f>
        <v>128</v>
      </c>
      <c r="I9" s="16">
        <f t="shared" ref="I9:I72" si="3">IF(E9=1,$C9,0)</f>
        <v>0</v>
      </c>
      <c r="J9" s="16">
        <f t="shared" ref="J9:J72" si="4">IF(F9=1,$C9,0)</f>
        <v>0</v>
      </c>
      <c r="K9" s="17" t="str">
        <f t="shared" ref="K9:K72" si="5">IF(G9&gt;1,"dubbele invoer","")</f>
        <v/>
      </c>
      <c r="L9" s="21"/>
      <c r="M9" s="18"/>
      <c r="N9" s="18"/>
      <c r="O9" s="18"/>
      <c r="P9" s="18"/>
      <c r="Q9" s="18"/>
      <c r="R9" s="18"/>
      <c r="S9" s="22"/>
    </row>
    <row r="10" spans="1:19" x14ac:dyDescent="0.25">
      <c r="A10">
        <v>3</v>
      </c>
      <c r="B10">
        <v>16</v>
      </c>
      <c r="C10" s="7">
        <v>184</v>
      </c>
      <c r="D10" s="18">
        <v>1</v>
      </c>
      <c r="E10" s="18"/>
      <c r="F10" s="18"/>
      <c r="G10">
        <f t="shared" si="0"/>
        <v>1</v>
      </c>
      <c r="H10" s="16">
        <f t="shared" si="2"/>
        <v>184</v>
      </c>
      <c r="I10" s="16">
        <f t="shared" si="3"/>
        <v>0</v>
      </c>
      <c r="J10" s="16">
        <f t="shared" si="4"/>
        <v>0</v>
      </c>
      <c r="K10" s="17" t="str">
        <f t="shared" si="5"/>
        <v/>
      </c>
      <c r="L10" s="21" t="s">
        <v>29</v>
      </c>
      <c r="M10" s="18" t="s">
        <v>20</v>
      </c>
      <c r="N10" s="18"/>
      <c r="O10" s="18"/>
      <c r="P10" s="18"/>
      <c r="Q10" s="18"/>
      <c r="R10" s="18" t="str">
        <f>IF($H$84&gt;$I$84,$H$7,$I$7)</f>
        <v>ja</v>
      </c>
      <c r="S10" s="28">
        <f>SUM($H$84/($H$84+$I$84))</f>
        <v>0.65432606609077193</v>
      </c>
    </row>
    <row r="11" spans="1:19" x14ac:dyDescent="0.25">
      <c r="A11">
        <v>4</v>
      </c>
      <c r="B11">
        <v>18</v>
      </c>
      <c r="C11" s="7">
        <v>120</v>
      </c>
      <c r="D11" s="18">
        <v>1</v>
      </c>
      <c r="E11" s="18"/>
      <c r="F11" s="18"/>
      <c r="G11">
        <f t="shared" si="0"/>
        <v>1</v>
      </c>
      <c r="H11" s="16">
        <f t="shared" si="2"/>
        <v>120</v>
      </c>
      <c r="I11" s="16">
        <f t="shared" si="3"/>
        <v>0</v>
      </c>
      <c r="J11" s="16">
        <f t="shared" si="4"/>
        <v>0</v>
      </c>
      <c r="K11" s="17" t="str">
        <f t="shared" si="5"/>
        <v/>
      </c>
      <c r="L11" s="21" t="s">
        <v>30</v>
      </c>
      <c r="M11" s="18" t="s">
        <v>21</v>
      </c>
      <c r="N11" s="18"/>
      <c r="O11" s="18"/>
      <c r="P11" s="18"/>
      <c r="Q11" s="18"/>
      <c r="R11" s="18" t="str">
        <f>IF($H$84&gt;=($H$84+$I$84)*2/3,$H$7,$I$7)</f>
        <v>nee</v>
      </c>
      <c r="S11" s="28">
        <f>SUM($H$84/($H$84+$I$84))</f>
        <v>0.65432606609077193</v>
      </c>
    </row>
    <row r="12" spans="1:19" ht="15.75" thickBot="1" x14ac:dyDescent="0.3">
      <c r="A12">
        <v>5</v>
      </c>
      <c r="B12">
        <v>20</v>
      </c>
      <c r="C12" s="7">
        <v>120</v>
      </c>
      <c r="D12" s="18">
        <v>1</v>
      </c>
      <c r="E12" s="18" t="s">
        <v>35</v>
      </c>
      <c r="F12" s="18"/>
      <c r="G12">
        <f>SUM(D12:F12)</f>
        <v>1</v>
      </c>
      <c r="H12" s="16">
        <f t="shared" si="2"/>
        <v>120</v>
      </c>
      <c r="I12" s="16">
        <f t="shared" si="3"/>
        <v>0</v>
      </c>
      <c r="J12" s="16">
        <f t="shared" si="4"/>
        <v>0</v>
      </c>
      <c r="K12" s="17" t="str">
        <f t="shared" si="5"/>
        <v/>
      </c>
      <c r="L12" s="23" t="s">
        <v>30</v>
      </c>
      <c r="M12" s="24" t="s">
        <v>22</v>
      </c>
      <c r="N12" s="24"/>
      <c r="O12" s="24"/>
      <c r="P12" s="24"/>
      <c r="Q12" s="24"/>
      <c r="R12" s="24" t="str">
        <f>IF($H$84+$I$84+$J$84&gt;=$C$84*2/3,$H$7,$I$7)</f>
        <v>ja</v>
      </c>
      <c r="S12" s="29">
        <f>K84/C84</f>
        <v>0.91506561679790022</v>
      </c>
    </row>
    <row r="13" spans="1:19" x14ac:dyDescent="0.25">
      <c r="A13">
        <v>6</v>
      </c>
      <c r="B13">
        <v>22</v>
      </c>
      <c r="C13" s="7">
        <v>120</v>
      </c>
      <c r="D13" s="18"/>
      <c r="E13" s="18">
        <v>1</v>
      </c>
      <c r="F13" s="18"/>
      <c r="G13">
        <f t="shared" ref="G13:G76" si="6">SUM(D13:F13)</f>
        <v>1</v>
      </c>
      <c r="H13" s="16">
        <f t="shared" si="2"/>
        <v>0</v>
      </c>
      <c r="I13" s="16">
        <f t="shared" si="3"/>
        <v>120</v>
      </c>
      <c r="J13" s="16">
        <f t="shared" si="4"/>
        <v>0</v>
      </c>
      <c r="K13" s="17" t="str">
        <f t="shared" si="5"/>
        <v/>
      </c>
    </row>
    <row r="14" spans="1:19" x14ac:dyDescent="0.25">
      <c r="A14">
        <v>7</v>
      </c>
      <c r="B14">
        <v>24</v>
      </c>
      <c r="C14" s="7">
        <v>120</v>
      </c>
      <c r="D14" s="18">
        <v>1</v>
      </c>
      <c r="E14" s="18"/>
      <c r="F14" s="18"/>
      <c r="G14">
        <f t="shared" si="6"/>
        <v>1</v>
      </c>
      <c r="H14" s="16">
        <f t="shared" si="2"/>
        <v>120</v>
      </c>
      <c r="I14" s="16">
        <f t="shared" si="3"/>
        <v>0</v>
      </c>
      <c r="J14" s="16">
        <f t="shared" si="4"/>
        <v>0</v>
      </c>
      <c r="K14" s="17" t="str">
        <f t="shared" si="5"/>
        <v/>
      </c>
    </row>
    <row r="15" spans="1:19" x14ac:dyDescent="0.25">
      <c r="A15">
        <v>8</v>
      </c>
      <c r="B15">
        <v>26</v>
      </c>
      <c r="C15" s="7">
        <v>120</v>
      </c>
      <c r="D15" s="18">
        <v>1</v>
      </c>
      <c r="E15" s="18"/>
      <c r="F15" s="18"/>
      <c r="G15">
        <f t="shared" si="6"/>
        <v>1</v>
      </c>
      <c r="H15" s="16">
        <f t="shared" si="2"/>
        <v>120</v>
      </c>
      <c r="I15" s="16">
        <f t="shared" si="3"/>
        <v>0</v>
      </c>
      <c r="J15" s="16">
        <f t="shared" si="4"/>
        <v>0</v>
      </c>
      <c r="K15" s="17" t="str">
        <f t="shared" si="5"/>
        <v/>
      </c>
    </row>
    <row r="16" spans="1:19" x14ac:dyDescent="0.25">
      <c r="A16">
        <v>9</v>
      </c>
      <c r="B16">
        <v>28</v>
      </c>
      <c r="C16" s="7">
        <v>117</v>
      </c>
      <c r="D16" s="18">
        <v>1</v>
      </c>
      <c r="E16" s="18"/>
      <c r="F16" s="18"/>
      <c r="G16">
        <f t="shared" si="6"/>
        <v>1</v>
      </c>
      <c r="H16" s="16">
        <f t="shared" si="2"/>
        <v>117</v>
      </c>
      <c r="I16" s="16">
        <f t="shared" si="3"/>
        <v>0</v>
      </c>
      <c r="J16" s="16">
        <f t="shared" si="4"/>
        <v>0</v>
      </c>
      <c r="K16" s="17" t="str">
        <f t="shared" si="5"/>
        <v/>
      </c>
    </row>
    <row r="17" spans="1:19" x14ac:dyDescent="0.25">
      <c r="A17">
        <v>10</v>
      </c>
      <c r="B17">
        <v>30</v>
      </c>
      <c r="C17" s="7">
        <v>109</v>
      </c>
      <c r="D17" s="18">
        <v>1</v>
      </c>
      <c r="E17" s="18"/>
      <c r="F17" s="18"/>
      <c r="G17">
        <f t="shared" si="6"/>
        <v>1</v>
      </c>
      <c r="H17" s="16">
        <f t="shared" si="2"/>
        <v>109</v>
      </c>
      <c r="I17" s="16">
        <f t="shared" si="3"/>
        <v>0</v>
      </c>
      <c r="J17" s="16">
        <f t="shared" si="4"/>
        <v>0</v>
      </c>
      <c r="K17" s="17" t="str">
        <f t="shared" si="5"/>
        <v/>
      </c>
    </row>
    <row r="18" spans="1:19" x14ac:dyDescent="0.25">
      <c r="A18">
        <v>11</v>
      </c>
      <c r="B18">
        <v>34</v>
      </c>
      <c r="C18" s="7">
        <v>110</v>
      </c>
      <c r="D18" s="18">
        <v>1</v>
      </c>
      <c r="E18" s="18"/>
      <c r="F18" s="18"/>
      <c r="G18">
        <f t="shared" si="6"/>
        <v>1</v>
      </c>
      <c r="H18" s="16">
        <f t="shared" si="2"/>
        <v>110</v>
      </c>
      <c r="I18" s="16">
        <f t="shared" si="3"/>
        <v>0</v>
      </c>
      <c r="J18" s="16">
        <f t="shared" si="4"/>
        <v>0</v>
      </c>
      <c r="K18" s="17" t="str">
        <f t="shared" si="5"/>
        <v/>
      </c>
    </row>
    <row r="19" spans="1:19" x14ac:dyDescent="0.25">
      <c r="A19">
        <v>12</v>
      </c>
      <c r="B19">
        <v>36</v>
      </c>
      <c r="C19" s="7">
        <v>168</v>
      </c>
      <c r="D19" s="18"/>
      <c r="E19" s="18"/>
      <c r="F19" s="18">
        <v>1</v>
      </c>
      <c r="G19">
        <f t="shared" si="6"/>
        <v>1</v>
      </c>
      <c r="H19" s="16">
        <f t="shared" si="2"/>
        <v>0</v>
      </c>
      <c r="I19" s="16">
        <f t="shared" si="3"/>
        <v>0</v>
      </c>
      <c r="J19" s="16">
        <f t="shared" si="4"/>
        <v>168</v>
      </c>
      <c r="K19" s="17" t="str">
        <f t="shared" si="5"/>
        <v/>
      </c>
    </row>
    <row r="20" spans="1:19" x14ac:dyDescent="0.25">
      <c r="A20">
        <v>13</v>
      </c>
      <c r="B20">
        <v>38</v>
      </c>
      <c r="C20" s="7">
        <v>108</v>
      </c>
      <c r="D20" s="18"/>
      <c r="E20" s="18"/>
      <c r="F20" s="18">
        <v>1</v>
      </c>
      <c r="G20">
        <f t="shared" si="6"/>
        <v>1</v>
      </c>
      <c r="H20" s="16">
        <f t="shared" si="2"/>
        <v>0</v>
      </c>
      <c r="I20" s="16">
        <f t="shared" si="3"/>
        <v>0</v>
      </c>
      <c r="J20" s="16">
        <f t="shared" si="4"/>
        <v>108</v>
      </c>
      <c r="K20" s="17" t="str">
        <f t="shared" si="5"/>
        <v/>
      </c>
      <c r="S20" s="17"/>
    </row>
    <row r="21" spans="1:19" x14ac:dyDescent="0.25">
      <c r="A21">
        <v>14</v>
      </c>
      <c r="B21">
        <v>40</v>
      </c>
      <c r="C21" s="7">
        <v>108</v>
      </c>
      <c r="D21" s="18"/>
      <c r="E21" s="18"/>
      <c r="F21" s="18">
        <v>1</v>
      </c>
      <c r="G21">
        <f t="shared" si="6"/>
        <v>1</v>
      </c>
      <c r="H21" s="16">
        <f t="shared" si="2"/>
        <v>0</v>
      </c>
      <c r="I21" s="16">
        <f t="shared" si="3"/>
        <v>0</v>
      </c>
      <c r="J21" s="16">
        <f t="shared" si="4"/>
        <v>108</v>
      </c>
      <c r="K21" s="17" t="str">
        <f t="shared" si="5"/>
        <v/>
      </c>
    </row>
    <row r="22" spans="1:19" x14ac:dyDescent="0.25">
      <c r="A22">
        <v>15</v>
      </c>
      <c r="B22">
        <v>42</v>
      </c>
      <c r="C22" s="7">
        <v>108</v>
      </c>
      <c r="D22" s="18"/>
      <c r="E22" s="18"/>
      <c r="F22" s="18"/>
      <c r="G22">
        <f t="shared" si="6"/>
        <v>0</v>
      </c>
      <c r="H22" s="16">
        <f t="shared" si="2"/>
        <v>0</v>
      </c>
      <c r="I22" s="16">
        <f t="shared" si="3"/>
        <v>0</v>
      </c>
      <c r="J22" s="16">
        <f t="shared" si="4"/>
        <v>0</v>
      </c>
      <c r="K22" s="17" t="str">
        <f t="shared" si="5"/>
        <v/>
      </c>
    </row>
    <row r="23" spans="1:19" x14ac:dyDescent="0.25">
      <c r="A23">
        <v>16</v>
      </c>
      <c r="B23">
        <v>44</v>
      </c>
      <c r="C23" s="7">
        <v>108</v>
      </c>
      <c r="D23" s="18"/>
      <c r="E23" s="18" t="s">
        <v>35</v>
      </c>
      <c r="F23" s="18"/>
      <c r="G23">
        <f t="shared" si="6"/>
        <v>0</v>
      </c>
      <c r="H23" s="16">
        <f t="shared" si="2"/>
        <v>0</v>
      </c>
      <c r="I23" s="16">
        <f t="shared" si="3"/>
        <v>0</v>
      </c>
      <c r="J23" s="16">
        <f t="shared" si="4"/>
        <v>0</v>
      </c>
      <c r="K23" s="17" t="str">
        <f t="shared" si="5"/>
        <v/>
      </c>
    </row>
    <row r="24" spans="1:19" x14ac:dyDescent="0.25">
      <c r="A24">
        <v>17</v>
      </c>
      <c r="B24">
        <v>46</v>
      </c>
      <c r="C24" s="7">
        <v>108</v>
      </c>
      <c r="D24" s="18">
        <v>1</v>
      </c>
      <c r="E24" s="18"/>
      <c r="F24" s="18"/>
      <c r="G24">
        <f t="shared" si="6"/>
        <v>1</v>
      </c>
      <c r="H24" s="16">
        <f t="shared" si="2"/>
        <v>108</v>
      </c>
      <c r="I24" s="16">
        <f t="shared" si="3"/>
        <v>0</v>
      </c>
      <c r="J24" s="16">
        <f t="shared" si="4"/>
        <v>0</v>
      </c>
      <c r="K24" s="17" t="str">
        <f t="shared" si="5"/>
        <v/>
      </c>
    </row>
    <row r="25" spans="1:19" x14ac:dyDescent="0.25">
      <c r="A25">
        <v>18</v>
      </c>
      <c r="B25">
        <v>48</v>
      </c>
      <c r="C25" s="7">
        <v>107</v>
      </c>
      <c r="D25" s="18">
        <v>1</v>
      </c>
      <c r="E25" s="18"/>
      <c r="F25" s="18"/>
      <c r="G25">
        <f t="shared" si="6"/>
        <v>1</v>
      </c>
      <c r="H25" s="16">
        <f t="shared" si="2"/>
        <v>107</v>
      </c>
      <c r="I25" s="16">
        <f t="shared" si="3"/>
        <v>0</v>
      </c>
      <c r="J25" s="16">
        <f t="shared" si="4"/>
        <v>0</v>
      </c>
      <c r="K25" s="17" t="str">
        <f t="shared" si="5"/>
        <v/>
      </c>
    </row>
    <row r="26" spans="1:19" x14ac:dyDescent="0.25">
      <c r="A26">
        <v>19</v>
      </c>
      <c r="B26">
        <v>50</v>
      </c>
      <c r="C26" s="7">
        <v>101</v>
      </c>
      <c r="D26" s="18">
        <v>1</v>
      </c>
      <c r="E26" s="18"/>
      <c r="F26" s="18"/>
      <c r="G26">
        <f t="shared" si="6"/>
        <v>1</v>
      </c>
      <c r="H26" s="16">
        <f t="shared" si="2"/>
        <v>101</v>
      </c>
      <c r="I26" s="16">
        <f t="shared" si="3"/>
        <v>0</v>
      </c>
      <c r="J26" s="16">
        <f t="shared" si="4"/>
        <v>0</v>
      </c>
      <c r="K26" s="17" t="str">
        <f t="shared" si="5"/>
        <v/>
      </c>
    </row>
    <row r="27" spans="1:19" x14ac:dyDescent="0.25">
      <c r="A27">
        <v>20</v>
      </c>
      <c r="B27">
        <v>52</v>
      </c>
      <c r="C27" s="7">
        <v>121</v>
      </c>
      <c r="D27" s="18">
        <v>1</v>
      </c>
      <c r="E27" s="18"/>
      <c r="F27" s="18"/>
      <c r="G27">
        <f t="shared" si="6"/>
        <v>1</v>
      </c>
      <c r="H27" s="16">
        <f t="shared" si="2"/>
        <v>121</v>
      </c>
      <c r="I27" s="16">
        <f t="shared" si="3"/>
        <v>0</v>
      </c>
      <c r="J27" s="16">
        <f t="shared" si="4"/>
        <v>0</v>
      </c>
      <c r="K27" s="17" t="str">
        <f t="shared" si="5"/>
        <v/>
      </c>
    </row>
    <row r="28" spans="1:19" x14ac:dyDescent="0.25">
      <c r="A28">
        <v>21</v>
      </c>
      <c r="B28">
        <v>54</v>
      </c>
      <c r="C28" s="7">
        <v>110</v>
      </c>
      <c r="D28" s="18"/>
      <c r="E28" s="18"/>
      <c r="F28" s="18">
        <v>1</v>
      </c>
      <c r="G28">
        <f t="shared" si="6"/>
        <v>1</v>
      </c>
      <c r="H28" s="16">
        <f t="shared" si="2"/>
        <v>0</v>
      </c>
      <c r="I28" s="16">
        <f t="shared" si="3"/>
        <v>0</v>
      </c>
      <c r="J28" s="16">
        <f t="shared" si="4"/>
        <v>110</v>
      </c>
      <c r="K28" s="17" t="str">
        <f t="shared" si="5"/>
        <v/>
      </c>
    </row>
    <row r="29" spans="1:19" x14ac:dyDescent="0.25">
      <c r="A29">
        <v>22</v>
      </c>
      <c r="B29">
        <v>56</v>
      </c>
      <c r="C29" s="7">
        <v>168</v>
      </c>
      <c r="D29" s="18"/>
      <c r="E29" s="18"/>
      <c r="F29" s="18">
        <v>1</v>
      </c>
      <c r="G29">
        <f t="shared" si="6"/>
        <v>1</v>
      </c>
      <c r="H29" s="16">
        <f t="shared" si="2"/>
        <v>0</v>
      </c>
      <c r="I29" s="16">
        <f t="shared" si="3"/>
        <v>0</v>
      </c>
      <c r="J29" s="16">
        <f t="shared" si="4"/>
        <v>168</v>
      </c>
      <c r="K29" s="17" t="str">
        <f t="shared" si="5"/>
        <v/>
      </c>
    </row>
    <row r="30" spans="1:19" x14ac:dyDescent="0.25">
      <c r="A30">
        <v>23</v>
      </c>
      <c r="B30">
        <v>58</v>
      </c>
      <c r="C30" s="7">
        <v>108</v>
      </c>
      <c r="D30" s="18"/>
      <c r="E30" s="18"/>
      <c r="F30" s="18"/>
      <c r="G30">
        <f t="shared" si="6"/>
        <v>0</v>
      </c>
      <c r="H30" s="16">
        <f t="shared" si="2"/>
        <v>0</v>
      </c>
      <c r="I30" s="16">
        <f t="shared" si="3"/>
        <v>0</v>
      </c>
      <c r="J30" s="16">
        <f t="shared" si="4"/>
        <v>0</v>
      </c>
      <c r="K30" s="17" t="str">
        <f t="shared" si="5"/>
        <v/>
      </c>
    </row>
    <row r="31" spans="1:19" x14ac:dyDescent="0.25">
      <c r="A31">
        <v>24</v>
      </c>
      <c r="B31">
        <v>60</v>
      </c>
      <c r="C31" s="7">
        <v>108</v>
      </c>
      <c r="D31" s="18">
        <v>1</v>
      </c>
      <c r="E31" s="18"/>
      <c r="F31" s="18"/>
      <c r="G31">
        <f t="shared" si="6"/>
        <v>1</v>
      </c>
      <c r="H31" s="16">
        <f t="shared" si="2"/>
        <v>108</v>
      </c>
      <c r="I31" s="16">
        <f t="shared" si="3"/>
        <v>0</v>
      </c>
      <c r="J31" s="16">
        <f t="shared" si="4"/>
        <v>0</v>
      </c>
      <c r="K31" s="17" t="str">
        <f t="shared" si="5"/>
        <v/>
      </c>
    </row>
    <row r="32" spans="1:19" x14ac:dyDescent="0.25">
      <c r="A32">
        <v>25</v>
      </c>
      <c r="B32">
        <v>62</v>
      </c>
      <c r="C32" s="7">
        <v>108</v>
      </c>
      <c r="D32" s="18">
        <v>1</v>
      </c>
      <c r="E32" s="18"/>
      <c r="F32" s="18"/>
      <c r="G32">
        <f t="shared" si="6"/>
        <v>1</v>
      </c>
      <c r="H32" s="16">
        <f t="shared" si="2"/>
        <v>108</v>
      </c>
      <c r="I32" s="16">
        <f t="shared" si="3"/>
        <v>0</v>
      </c>
      <c r="J32" s="16">
        <f t="shared" si="4"/>
        <v>0</v>
      </c>
      <c r="K32" s="17" t="str">
        <f t="shared" si="5"/>
        <v/>
      </c>
    </row>
    <row r="33" spans="1:11" x14ac:dyDescent="0.25">
      <c r="A33">
        <v>26</v>
      </c>
      <c r="B33">
        <v>64</v>
      </c>
      <c r="C33" s="7">
        <v>108</v>
      </c>
      <c r="D33" s="18">
        <v>1</v>
      </c>
      <c r="E33" s="18"/>
      <c r="F33" s="18"/>
      <c r="G33">
        <f t="shared" si="6"/>
        <v>1</v>
      </c>
      <c r="H33" s="16">
        <f t="shared" si="2"/>
        <v>108</v>
      </c>
      <c r="I33" s="16">
        <f t="shared" si="3"/>
        <v>0</v>
      </c>
      <c r="J33" s="16">
        <f t="shared" si="4"/>
        <v>0</v>
      </c>
      <c r="K33" s="17" t="str">
        <f t="shared" si="5"/>
        <v/>
      </c>
    </row>
    <row r="34" spans="1:11" x14ac:dyDescent="0.25">
      <c r="A34">
        <v>27</v>
      </c>
      <c r="B34">
        <v>66</v>
      </c>
      <c r="C34" s="7">
        <v>108</v>
      </c>
      <c r="D34" s="18">
        <v>1</v>
      </c>
      <c r="E34" s="18"/>
      <c r="F34" s="18"/>
      <c r="G34">
        <f t="shared" si="6"/>
        <v>1</v>
      </c>
      <c r="H34" s="16">
        <f t="shared" si="2"/>
        <v>108</v>
      </c>
      <c r="I34" s="16">
        <f t="shared" si="3"/>
        <v>0</v>
      </c>
      <c r="J34" s="16">
        <f t="shared" si="4"/>
        <v>0</v>
      </c>
      <c r="K34" s="17" t="str">
        <f t="shared" si="5"/>
        <v/>
      </c>
    </row>
    <row r="35" spans="1:11" x14ac:dyDescent="0.25">
      <c r="A35">
        <v>28</v>
      </c>
      <c r="B35">
        <v>68</v>
      </c>
      <c r="C35" s="7">
        <v>107</v>
      </c>
      <c r="D35" s="18">
        <v>1</v>
      </c>
      <c r="E35" s="18"/>
      <c r="F35" s="18"/>
      <c r="G35">
        <f t="shared" si="6"/>
        <v>1</v>
      </c>
      <c r="H35" s="16">
        <f t="shared" si="2"/>
        <v>107</v>
      </c>
      <c r="I35" s="16">
        <f t="shared" si="3"/>
        <v>0</v>
      </c>
      <c r="J35" s="16">
        <f t="shared" si="4"/>
        <v>0</v>
      </c>
      <c r="K35" s="17" t="str">
        <f t="shared" si="5"/>
        <v/>
      </c>
    </row>
    <row r="36" spans="1:11" x14ac:dyDescent="0.25">
      <c r="A36">
        <v>29</v>
      </c>
      <c r="B36">
        <v>70</v>
      </c>
      <c r="C36" s="7">
        <v>101</v>
      </c>
      <c r="D36" s="18">
        <v>1</v>
      </c>
      <c r="E36" s="18"/>
      <c r="F36" s="18"/>
      <c r="G36">
        <f t="shared" si="6"/>
        <v>1</v>
      </c>
      <c r="H36" s="16">
        <f t="shared" si="2"/>
        <v>101</v>
      </c>
      <c r="I36" s="16">
        <f t="shared" si="3"/>
        <v>0</v>
      </c>
      <c r="J36" s="16">
        <f t="shared" si="4"/>
        <v>0</v>
      </c>
      <c r="K36" s="17" t="str">
        <f t="shared" si="5"/>
        <v/>
      </c>
    </row>
    <row r="37" spans="1:11" x14ac:dyDescent="0.25">
      <c r="A37">
        <v>30</v>
      </c>
      <c r="B37">
        <v>72</v>
      </c>
      <c r="C37" s="7">
        <v>121</v>
      </c>
      <c r="D37" s="18">
        <v>1</v>
      </c>
      <c r="E37" s="18"/>
      <c r="F37" s="18"/>
      <c r="G37">
        <f t="shared" si="6"/>
        <v>1</v>
      </c>
      <c r="H37" s="16">
        <f t="shared" si="2"/>
        <v>121</v>
      </c>
      <c r="I37" s="16">
        <f t="shared" si="3"/>
        <v>0</v>
      </c>
      <c r="J37" s="16">
        <f t="shared" si="4"/>
        <v>0</v>
      </c>
      <c r="K37" s="17" t="str">
        <f t="shared" si="5"/>
        <v/>
      </c>
    </row>
    <row r="38" spans="1:11" x14ac:dyDescent="0.25">
      <c r="A38">
        <v>31</v>
      </c>
      <c r="B38">
        <v>74</v>
      </c>
      <c r="C38" s="7">
        <v>110</v>
      </c>
      <c r="D38" s="18"/>
      <c r="E38" s="18">
        <v>1</v>
      </c>
      <c r="F38" s="18"/>
      <c r="G38">
        <f t="shared" si="6"/>
        <v>1</v>
      </c>
      <c r="H38" s="16">
        <f t="shared" si="2"/>
        <v>0</v>
      </c>
      <c r="I38" s="16">
        <f t="shared" si="3"/>
        <v>110</v>
      </c>
      <c r="J38" s="16">
        <f t="shared" si="4"/>
        <v>0</v>
      </c>
      <c r="K38" s="17" t="str">
        <f t="shared" si="5"/>
        <v/>
      </c>
    </row>
    <row r="39" spans="1:11" x14ac:dyDescent="0.25">
      <c r="A39">
        <v>32</v>
      </c>
      <c r="B39">
        <v>76</v>
      </c>
      <c r="C39" s="7">
        <v>168</v>
      </c>
      <c r="D39" s="18"/>
      <c r="E39" s="18">
        <v>1</v>
      </c>
      <c r="F39" s="18"/>
      <c r="G39">
        <f t="shared" si="6"/>
        <v>1</v>
      </c>
      <c r="H39" s="16">
        <f t="shared" si="2"/>
        <v>0</v>
      </c>
      <c r="I39" s="16">
        <f t="shared" si="3"/>
        <v>168</v>
      </c>
      <c r="J39" s="16">
        <f t="shared" si="4"/>
        <v>0</v>
      </c>
      <c r="K39" s="17" t="str">
        <f t="shared" si="5"/>
        <v/>
      </c>
    </row>
    <row r="40" spans="1:11" x14ac:dyDescent="0.25">
      <c r="A40">
        <v>33</v>
      </c>
      <c r="B40">
        <v>78</v>
      </c>
      <c r="C40" s="7">
        <v>108</v>
      </c>
      <c r="D40" s="18"/>
      <c r="E40" s="18"/>
      <c r="F40" s="18">
        <v>1</v>
      </c>
      <c r="G40">
        <f t="shared" si="6"/>
        <v>1</v>
      </c>
      <c r="H40" s="16">
        <f t="shared" si="2"/>
        <v>0</v>
      </c>
      <c r="I40" s="16">
        <f t="shared" si="3"/>
        <v>0</v>
      </c>
      <c r="J40" s="16">
        <f t="shared" si="4"/>
        <v>108</v>
      </c>
      <c r="K40" s="17" t="str">
        <f t="shared" si="5"/>
        <v/>
      </c>
    </row>
    <row r="41" spans="1:11" x14ac:dyDescent="0.25">
      <c r="A41">
        <v>34</v>
      </c>
      <c r="B41">
        <v>80</v>
      </c>
      <c r="C41" s="7">
        <v>108</v>
      </c>
      <c r="D41" s="18"/>
      <c r="E41" s="18"/>
      <c r="F41" s="18">
        <v>1</v>
      </c>
      <c r="G41">
        <f t="shared" si="6"/>
        <v>1</v>
      </c>
      <c r="H41" s="16">
        <f t="shared" si="2"/>
        <v>0</v>
      </c>
      <c r="I41" s="16">
        <f t="shared" si="3"/>
        <v>0</v>
      </c>
      <c r="J41" s="16">
        <f t="shared" si="4"/>
        <v>108</v>
      </c>
      <c r="K41" s="17" t="str">
        <f t="shared" si="5"/>
        <v/>
      </c>
    </row>
    <row r="42" spans="1:11" x14ac:dyDescent="0.25">
      <c r="A42">
        <v>35</v>
      </c>
      <c r="B42">
        <v>82</v>
      </c>
      <c r="C42" s="7">
        <v>108</v>
      </c>
      <c r="D42" s="18"/>
      <c r="E42" s="18"/>
      <c r="F42" s="18">
        <v>1</v>
      </c>
      <c r="G42">
        <f t="shared" si="6"/>
        <v>1</v>
      </c>
      <c r="H42" s="16">
        <f t="shared" si="2"/>
        <v>0</v>
      </c>
      <c r="I42" s="16">
        <f t="shared" si="3"/>
        <v>0</v>
      </c>
      <c r="J42" s="16">
        <f t="shared" si="4"/>
        <v>108</v>
      </c>
      <c r="K42" s="17" t="str">
        <f t="shared" si="5"/>
        <v/>
      </c>
    </row>
    <row r="43" spans="1:11" x14ac:dyDescent="0.25">
      <c r="A43">
        <v>36</v>
      </c>
      <c r="B43">
        <v>84</v>
      </c>
      <c r="C43" s="7">
        <v>108</v>
      </c>
      <c r="D43" s="18"/>
      <c r="E43" s="18"/>
      <c r="F43" s="18">
        <v>1</v>
      </c>
      <c r="G43">
        <f t="shared" si="6"/>
        <v>1</v>
      </c>
      <c r="H43" s="16">
        <f t="shared" si="2"/>
        <v>0</v>
      </c>
      <c r="I43" s="16">
        <f t="shared" si="3"/>
        <v>0</v>
      </c>
      <c r="J43" s="16">
        <f t="shared" si="4"/>
        <v>108</v>
      </c>
      <c r="K43" s="17" t="str">
        <f t="shared" si="5"/>
        <v/>
      </c>
    </row>
    <row r="44" spans="1:11" x14ac:dyDescent="0.25">
      <c r="A44">
        <v>37</v>
      </c>
      <c r="B44">
        <v>86</v>
      </c>
      <c r="C44" s="7">
        <v>108</v>
      </c>
      <c r="D44" s="18"/>
      <c r="E44" s="18"/>
      <c r="F44" s="18">
        <v>1</v>
      </c>
      <c r="G44">
        <f t="shared" si="6"/>
        <v>1</v>
      </c>
      <c r="H44" s="16">
        <f t="shared" si="2"/>
        <v>0</v>
      </c>
      <c r="I44" s="16">
        <f t="shared" si="3"/>
        <v>0</v>
      </c>
      <c r="J44" s="16">
        <f t="shared" si="4"/>
        <v>108</v>
      </c>
      <c r="K44" s="17" t="str">
        <f t="shared" si="5"/>
        <v/>
      </c>
    </row>
    <row r="45" spans="1:11" x14ac:dyDescent="0.25">
      <c r="A45">
        <v>38</v>
      </c>
      <c r="B45">
        <v>88</v>
      </c>
      <c r="C45" s="7">
        <v>107</v>
      </c>
      <c r="D45" s="18"/>
      <c r="E45" s="18"/>
      <c r="F45" s="18">
        <v>1</v>
      </c>
      <c r="G45">
        <f t="shared" si="6"/>
        <v>1</v>
      </c>
      <c r="H45" s="16">
        <f t="shared" si="2"/>
        <v>0</v>
      </c>
      <c r="I45" s="16">
        <f t="shared" si="3"/>
        <v>0</v>
      </c>
      <c r="J45" s="16">
        <f t="shared" si="4"/>
        <v>107</v>
      </c>
      <c r="K45" s="17" t="str">
        <f t="shared" si="5"/>
        <v/>
      </c>
    </row>
    <row r="46" spans="1:11" x14ac:dyDescent="0.25">
      <c r="A46">
        <v>39</v>
      </c>
      <c r="B46">
        <v>90</v>
      </c>
      <c r="C46" s="7">
        <v>101</v>
      </c>
      <c r="D46" s="18"/>
      <c r="E46" s="18">
        <v>1</v>
      </c>
      <c r="F46" s="18"/>
      <c r="G46">
        <f t="shared" si="6"/>
        <v>1</v>
      </c>
      <c r="H46" s="16">
        <f t="shared" si="2"/>
        <v>0</v>
      </c>
      <c r="I46" s="16">
        <f t="shared" si="3"/>
        <v>101</v>
      </c>
      <c r="J46" s="16">
        <f t="shared" si="4"/>
        <v>0</v>
      </c>
      <c r="K46" s="17" t="str">
        <f t="shared" si="5"/>
        <v/>
      </c>
    </row>
    <row r="47" spans="1:11" x14ac:dyDescent="0.25">
      <c r="A47">
        <v>40</v>
      </c>
      <c r="B47">
        <v>92</v>
      </c>
      <c r="C47" s="7">
        <v>121</v>
      </c>
      <c r="D47" s="18"/>
      <c r="E47" s="18">
        <v>1</v>
      </c>
      <c r="F47" s="18"/>
      <c r="G47">
        <f t="shared" si="6"/>
        <v>1</v>
      </c>
      <c r="H47" s="16">
        <f t="shared" si="2"/>
        <v>0</v>
      </c>
      <c r="I47" s="16">
        <f t="shared" si="3"/>
        <v>121</v>
      </c>
      <c r="J47" s="16">
        <f t="shared" si="4"/>
        <v>0</v>
      </c>
      <c r="K47" s="17" t="str">
        <f t="shared" si="5"/>
        <v/>
      </c>
    </row>
    <row r="48" spans="1:11" x14ac:dyDescent="0.25">
      <c r="A48">
        <v>41</v>
      </c>
      <c r="B48">
        <v>94</v>
      </c>
      <c r="C48" s="7">
        <v>110</v>
      </c>
      <c r="D48" s="18">
        <v>1</v>
      </c>
      <c r="E48" s="18"/>
      <c r="F48" s="18"/>
      <c r="G48">
        <f t="shared" si="6"/>
        <v>1</v>
      </c>
      <c r="H48" s="16">
        <f t="shared" si="2"/>
        <v>110</v>
      </c>
      <c r="I48" s="16">
        <f t="shared" si="3"/>
        <v>0</v>
      </c>
      <c r="J48" s="16">
        <f t="shared" si="4"/>
        <v>0</v>
      </c>
      <c r="K48" s="17" t="str">
        <f t="shared" si="5"/>
        <v/>
      </c>
    </row>
    <row r="49" spans="1:11" x14ac:dyDescent="0.25">
      <c r="A49">
        <v>42</v>
      </c>
      <c r="B49">
        <v>96</v>
      </c>
      <c r="C49" s="7">
        <v>168</v>
      </c>
      <c r="D49" s="18">
        <v>1</v>
      </c>
      <c r="E49" s="18"/>
      <c r="F49" s="18"/>
      <c r="G49">
        <f t="shared" si="6"/>
        <v>1</v>
      </c>
      <c r="H49" s="16">
        <f t="shared" si="2"/>
        <v>168</v>
      </c>
      <c r="I49" s="16">
        <f t="shared" si="3"/>
        <v>0</v>
      </c>
      <c r="J49" s="16">
        <f t="shared" si="4"/>
        <v>0</v>
      </c>
      <c r="K49" s="17" t="str">
        <f t="shared" si="5"/>
        <v/>
      </c>
    </row>
    <row r="50" spans="1:11" x14ac:dyDescent="0.25">
      <c r="A50">
        <v>43</v>
      </c>
      <c r="B50">
        <v>98</v>
      </c>
      <c r="C50" s="7">
        <v>186</v>
      </c>
      <c r="D50" s="18">
        <v>1</v>
      </c>
      <c r="E50" s="18"/>
      <c r="F50" s="18"/>
      <c r="G50">
        <f t="shared" si="6"/>
        <v>1</v>
      </c>
      <c r="H50" s="16">
        <f t="shared" si="2"/>
        <v>186</v>
      </c>
      <c r="I50" s="16">
        <f t="shared" si="3"/>
        <v>0</v>
      </c>
      <c r="J50" s="16">
        <f t="shared" si="4"/>
        <v>0</v>
      </c>
      <c r="K50" s="17" t="str">
        <f t="shared" si="5"/>
        <v/>
      </c>
    </row>
    <row r="51" spans="1:11" x14ac:dyDescent="0.25">
      <c r="A51">
        <v>44</v>
      </c>
      <c r="B51">
        <v>100</v>
      </c>
      <c r="C51" s="7">
        <v>131</v>
      </c>
      <c r="D51" s="18">
        <v>1</v>
      </c>
      <c r="E51" s="18"/>
      <c r="F51" s="18"/>
      <c r="G51">
        <f t="shared" si="6"/>
        <v>1</v>
      </c>
      <c r="H51" s="16">
        <f t="shared" si="2"/>
        <v>131</v>
      </c>
      <c r="I51" s="16">
        <f t="shared" si="3"/>
        <v>0</v>
      </c>
      <c r="J51" s="16">
        <f t="shared" si="4"/>
        <v>0</v>
      </c>
      <c r="K51" s="17" t="str">
        <f t="shared" si="5"/>
        <v/>
      </c>
    </row>
    <row r="52" spans="1:11" x14ac:dyDescent="0.25">
      <c r="A52">
        <v>45</v>
      </c>
      <c r="B52">
        <v>102</v>
      </c>
      <c r="C52" s="7">
        <v>108</v>
      </c>
      <c r="D52" s="18">
        <v>1</v>
      </c>
      <c r="E52" s="18"/>
      <c r="F52" s="18"/>
      <c r="G52">
        <f t="shared" si="6"/>
        <v>1</v>
      </c>
      <c r="H52" s="16">
        <f t="shared" si="2"/>
        <v>108</v>
      </c>
      <c r="I52" s="16">
        <f t="shared" si="3"/>
        <v>0</v>
      </c>
      <c r="J52" s="16">
        <f t="shared" si="4"/>
        <v>0</v>
      </c>
      <c r="K52" s="17" t="str">
        <f t="shared" si="5"/>
        <v/>
      </c>
    </row>
    <row r="53" spans="1:11" x14ac:dyDescent="0.25">
      <c r="A53">
        <v>46</v>
      </c>
      <c r="B53">
        <v>104</v>
      </c>
      <c r="C53" s="7">
        <v>103</v>
      </c>
      <c r="D53" s="18">
        <v>1</v>
      </c>
      <c r="E53" s="18"/>
      <c r="F53" s="18"/>
      <c r="G53">
        <f t="shared" si="6"/>
        <v>1</v>
      </c>
      <c r="H53" s="16">
        <f t="shared" si="2"/>
        <v>103</v>
      </c>
      <c r="I53" s="16">
        <f t="shared" si="3"/>
        <v>0</v>
      </c>
      <c r="J53" s="16">
        <f t="shared" si="4"/>
        <v>0</v>
      </c>
      <c r="K53" s="17" t="str">
        <f t="shared" si="5"/>
        <v/>
      </c>
    </row>
    <row r="54" spans="1:11" x14ac:dyDescent="0.25">
      <c r="A54">
        <v>47</v>
      </c>
      <c r="B54">
        <v>106</v>
      </c>
      <c r="C54" s="7">
        <v>121</v>
      </c>
      <c r="D54" s="18">
        <v>1</v>
      </c>
      <c r="E54" s="18"/>
      <c r="F54" s="18"/>
      <c r="G54">
        <f t="shared" si="6"/>
        <v>1</v>
      </c>
      <c r="H54" s="16">
        <f t="shared" si="2"/>
        <v>121</v>
      </c>
      <c r="I54" s="16">
        <f t="shared" si="3"/>
        <v>0</v>
      </c>
      <c r="J54" s="16">
        <f t="shared" si="4"/>
        <v>0</v>
      </c>
      <c r="K54" s="17" t="str">
        <f t="shared" si="5"/>
        <v/>
      </c>
    </row>
    <row r="55" spans="1:11" x14ac:dyDescent="0.25">
      <c r="A55">
        <v>48</v>
      </c>
      <c r="B55">
        <v>108</v>
      </c>
      <c r="C55" s="7">
        <v>110</v>
      </c>
      <c r="D55" s="18">
        <v>1</v>
      </c>
      <c r="E55" s="18"/>
      <c r="F55" s="18"/>
      <c r="G55">
        <f t="shared" si="6"/>
        <v>1</v>
      </c>
      <c r="H55" s="16">
        <f t="shared" si="2"/>
        <v>110</v>
      </c>
      <c r="I55" s="16">
        <f t="shared" si="3"/>
        <v>0</v>
      </c>
      <c r="J55" s="16">
        <f t="shared" si="4"/>
        <v>0</v>
      </c>
      <c r="K55" s="17" t="str">
        <f t="shared" si="5"/>
        <v/>
      </c>
    </row>
    <row r="56" spans="1:11" x14ac:dyDescent="0.25">
      <c r="A56">
        <v>49</v>
      </c>
      <c r="B56">
        <v>110</v>
      </c>
      <c r="C56" s="7">
        <v>188</v>
      </c>
      <c r="D56" s="18">
        <v>1</v>
      </c>
      <c r="E56" s="18"/>
      <c r="F56" s="18"/>
      <c r="G56">
        <f t="shared" si="6"/>
        <v>1</v>
      </c>
      <c r="H56" s="16">
        <f t="shared" si="2"/>
        <v>188</v>
      </c>
      <c r="I56" s="16">
        <f t="shared" si="3"/>
        <v>0</v>
      </c>
      <c r="J56" s="16">
        <f t="shared" si="4"/>
        <v>0</v>
      </c>
      <c r="K56" s="17" t="str">
        <f t="shared" si="5"/>
        <v/>
      </c>
    </row>
    <row r="57" spans="1:11" x14ac:dyDescent="0.25">
      <c r="A57">
        <v>50</v>
      </c>
      <c r="B57">
        <v>112</v>
      </c>
      <c r="C57" s="7">
        <v>128</v>
      </c>
      <c r="D57" s="18"/>
      <c r="E57" s="18">
        <v>1</v>
      </c>
      <c r="F57" s="18"/>
      <c r="G57">
        <f t="shared" si="6"/>
        <v>1</v>
      </c>
      <c r="H57" s="16">
        <f t="shared" si="2"/>
        <v>0</v>
      </c>
      <c r="I57" s="16">
        <f t="shared" si="3"/>
        <v>128</v>
      </c>
      <c r="J57" s="16">
        <f t="shared" si="4"/>
        <v>0</v>
      </c>
      <c r="K57" s="17" t="str">
        <f t="shared" si="5"/>
        <v/>
      </c>
    </row>
    <row r="58" spans="1:11" x14ac:dyDescent="0.25">
      <c r="A58">
        <v>51</v>
      </c>
      <c r="B58">
        <v>114</v>
      </c>
      <c r="C58" s="7">
        <v>104</v>
      </c>
      <c r="D58" s="18"/>
      <c r="E58" s="18">
        <v>1</v>
      </c>
      <c r="F58" s="18"/>
      <c r="G58">
        <f t="shared" si="6"/>
        <v>1</v>
      </c>
      <c r="H58" s="16">
        <f t="shared" si="2"/>
        <v>0</v>
      </c>
      <c r="I58" s="16">
        <f t="shared" si="3"/>
        <v>104</v>
      </c>
      <c r="J58" s="16">
        <f t="shared" si="4"/>
        <v>0</v>
      </c>
      <c r="K58" s="17" t="str">
        <f t="shared" si="5"/>
        <v/>
      </c>
    </row>
    <row r="59" spans="1:11" x14ac:dyDescent="0.25">
      <c r="A59">
        <v>52</v>
      </c>
      <c r="B59">
        <v>116</v>
      </c>
      <c r="C59" s="7">
        <v>121</v>
      </c>
      <c r="D59" s="18">
        <v>1</v>
      </c>
      <c r="E59" s="18"/>
      <c r="F59" s="18"/>
      <c r="G59">
        <f t="shared" si="6"/>
        <v>1</v>
      </c>
      <c r="H59" s="16">
        <f t="shared" si="2"/>
        <v>121</v>
      </c>
      <c r="I59" s="16">
        <f t="shared" si="3"/>
        <v>0</v>
      </c>
      <c r="J59" s="16">
        <f t="shared" si="4"/>
        <v>0</v>
      </c>
      <c r="K59" s="17" t="str">
        <f t="shared" si="5"/>
        <v/>
      </c>
    </row>
    <row r="60" spans="1:11" x14ac:dyDescent="0.25">
      <c r="A60">
        <v>53</v>
      </c>
      <c r="B60">
        <v>118</v>
      </c>
      <c r="C60" s="7">
        <v>110</v>
      </c>
      <c r="D60" s="18">
        <v>1</v>
      </c>
      <c r="E60" s="18"/>
      <c r="F60" s="18"/>
      <c r="G60">
        <f t="shared" si="6"/>
        <v>1</v>
      </c>
      <c r="H60" s="16">
        <f t="shared" si="2"/>
        <v>110</v>
      </c>
      <c r="I60" s="16">
        <f t="shared" si="3"/>
        <v>0</v>
      </c>
      <c r="J60" s="16">
        <f t="shared" si="4"/>
        <v>0</v>
      </c>
      <c r="K60" s="17" t="str">
        <f t="shared" si="5"/>
        <v/>
      </c>
    </row>
    <row r="61" spans="1:11" x14ac:dyDescent="0.25">
      <c r="A61">
        <v>54</v>
      </c>
      <c r="B61">
        <v>120</v>
      </c>
      <c r="C61" s="7">
        <v>125</v>
      </c>
      <c r="D61" s="18">
        <v>1</v>
      </c>
      <c r="E61" s="18"/>
      <c r="F61" s="18"/>
      <c r="G61">
        <f t="shared" si="6"/>
        <v>1</v>
      </c>
      <c r="H61" s="16">
        <f t="shared" si="2"/>
        <v>125</v>
      </c>
      <c r="I61" s="16">
        <f t="shared" si="3"/>
        <v>0</v>
      </c>
      <c r="J61" s="16">
        <f t="shared" si="4"/>
        <v>0</v>
      </c>
      <c r="K61" s="17" t="str">
        <f t="shared" si="5"/>
        <v/>
      </c>
    </row>
    <row r="62" spans="1:11" x14ac:dyDescent="0.25">
      <c r="A62">
        <v>55</v>
      </c>
      <c r="B62">
        <v>122</v>
      </c>
      <c r="C62" s="7">
        <v>186</v>
      </c>
      <c r="D62" s="18">
        <v>1</v>
      </c>
      <c r="E62" s="18"/>
      <c r="F62" s="18"/>
      <c r="G62">
        <f t="shared" si="6"/>
        <v>1</v>
      </c>
      <c r="H62" s="16">
        <f t="shared" si="2"/>
        <v>186</v>
      </c>
      <c r="I62" s="16">
        <f t="shared" si="3"/>
        <v>0</v>
      </c>
      <c r="J62" s="16">
        <f t="shared" si="4"/>
        <v>0</v>
      </c>
      <c r="K62" s="17" t="str">
        <f t="shared" si="5"/>
        <v/>
      </c>
    </row>
    <row r="63" spans="1:11" x14ac:dyDescent="0.25">
      <c r="A63">
        <v>56</v>
      </c>
      <c r="B63">
        <v>124</v>
      </c>
      <c r="C63" s="7">
        <v>122</v>
      </c>
      <c r="D63" s="18"/>
      <c r="E63" s="18">
        <v>1</v>
      </c>
      <c r="F63" s="18"/>
      <c r="G63">
        <f t="shared" si="6"/>
        <v>1</v>
      </c>
      <c r="H63" s="16">
        <f t="shared" si="2"/>
        <v>0</v>
      </c>
      <c r="I63" s="16">
        <f t="shared" si="3"/>
        <v>122</v>
      </c>
      <c r="J63" s="16">
        <f t="shared" si="4"/>
        <v>0</v>
      </c>
      <c r="K63" s="17" t="str">
        <f t="shared" si="5"/>
        <v/>
      </c>
    </row>
    <row r="64" spans="1:11" x14ac:dyDescent="0.25">
      <c r="A64">
        <v>57</v>
      </c>
      <c r="B64">
        <v>126</v>
      </c>
      <c r="C64" s="7">
        <v>114</v>
      </c>
      <c r="D64" s="18"/>
      <c r="E64" s="18"/>
      <c r="F64" s="18">
        <v>1</v>
      </c>
      <c r="G64">
        <f t="shared" si="6"/>
        <v>1</v>
      </c>
      <c r="H64" s="16">
        <f t="shared" si="2"/>
        <v>0</v>
      </c>
      <c r="I64" s="16">
        <f t="shared" si="3"/>
        <v>0</v>
      </c>
      <c r="J64" s="16">
        <f t="shared" si="4"/>
        <v>114</v>
      </c>
      <c r="K64" s="17" t="str">
        <f t="shared" si="5"/>
        <v/>
      </c>
    </row>
    <row r="65" spans="1:11" x14ac:dyDescent="0.25">
      <c r="A65">
        <v>58</v>
      </c>
      <c r="B65">
        <v>128</v>
      </c>
      <c r="C65" s="7">
        <v>116</v>
      </c>
      <c r="D65" s="18">
        <v>1</v>
      </c>
      <c r="E65" s="18"/>
      <c r="F65" s="18"/>
      <c r="G65">
        <f t="shared" si="6"/>
        <v>1</v>
      </c>
      <c r="H65" s="16">
        <f t="shared" si="2"/>
        <v>116</v>
      </c>
      <c r="I65" s="16">
        <f t="shared" si="3"/>
        <v>0</v>
      </c>
      <c r="J65" s="16">
        <f t="shared" si="4"/>
        <v>0</v>
      </c>
      <c r="K65" s="17" t="str">
        <f t="shared" si="5"/>
        <v/>
      </c>
    </row>
    <row r="66" spans="1:11" x14ac:dyDescent="0.25">
      <c r="A66">
        <v>59</v>
      </c>
      <c r="B66">
        <v>130</v>
      </c>
      <c r="C66" s="7">
        <v>124</v>
      </c>
      <c r="D66" s="18"/>
      <c r="E66" s="18">
        <v>1</v>
      </c>
      <c r="F66" s="18"/>
      <c r="G66">
        <f t="shared" si="6"/>
        <v>1</v>
      </c>
      <c r="H66" s="16">
        <f t="shared" si="2"/>
        <v>0</v>
      </c>
      <c r="I66" s="16">
        <f t="shared" si="3"/>
        <v>124</v>
      </c>
      <c r="J66" s="16">
        <f t="shared" si="4"/>
        <v>0</v>
      </c>
      <c r="K66" s="17" t="str">
        <f t="shared" si="5"/>
        <v/>
      </c>
    </row>
    <row r="67" spans="1:11" x14ac:dyDescent="0.25">
      <c r="A67">
        <v>60</v>
      </c>
      <c r="B67">
        <v>132</v>
      </c>
      <c r="C67" s="7">
        <v>117</v>
      </c>
      <c r="D67" s="18"/>
      <c r="E67" s="18">
        <v>1</v>
      </c>
      <c r="F67" s="18"/>
      <c r="G67">
        <f t="shared" si="6"/>
        <v>1</v>
      </c>
      <c r="H67" s="16">
        <f t="shared" si="2"/>
        <v>0</v>
      </c>
      <c r="I67" s="16">
        <f t="shared" si="3"/>
        <v>117</v>
      </c>
      <c r="J67" s="16">
        <f t="shared" si="4"/>
        <v>0</v>
      </c>
      <c r="K67" s="17" t="str">
        <f t="shared" si="5"/>
        <v/>
      </c>
    </row>
    <row r="68" spans="1:11" x14ac:dyDescent="0.25">
      <c r="A68">
        <v>61</v>
      </c>
      <c r="B68">
        <v>134</v>
      </c>
      <c r="C68" s="7">
        <v>117</v>
      </c>
      <c r="D68" s="18"/>
      <c r="E68" s="18"/>
      <c r="F68" s="18"/>
      <c r="G68">
        <f t="shared" si="6"/>
        <v>0</v>
      </c>
      <c r="H68" s="16">
        <f t="shared" si="2"/>
        <v>0</v>
      </c>
      <c r="I68" s="16">
        <f t="shared" si="3"/>
        <v>0</v>
      </c>
      <c r="J68" s="16">
        <f t="shared" si="4"/>
        <v>0</v>
      </c>
      <c r="K68" s="17" t="str">
        <f t="shared" si="5"/>
        <v/>
      </c>
    </row>
    <row r="69" spans="1:11" x14ac:dyDescent="0.25">
      <c r="A69">
        <v>62</v>
      </c>
      <c r="B69">
        <v>136</v>
      </c>
      <c r="C69" s="7">
        <v>125</v>
      </c>
      <c r="D69" s="18"/>
      <c r="E69" s="18"/>
      <c r="F69" s="18"/>
      <c r="G69">
        <f t="shared" si="6"/>
        <v>0</v>
      </c>
      <c r="H69" s="16">
        <f t="shared" si="2"/>
        <v>0</v>
      </c>
      <c r="I69" s="16">
        <f t="shared" si="3"/>
        <v>0</v>
      </c>
      <c r="J69" s="16">
        <f t="shared" si="4"/>
        <v>0</v>
      </c>
      <c r="K69" s="17" t="str">
        <f t="shared" si="5"/>
        <v/>
      </c>
    </row>
    <row r="70" spans="1:11" x14ac:dyDescent="0.25">
      <c r="A70">
        <v>63</v>
      </c>
      <c r="B70">
        <v>138</v>
      </c>
      <c r="C70" s="7">
        <v>120</v>
      </c>
      <c r="D70" s="18"/>
      <c r="E70" s="18"/>
      <c r="F70" s="18"/>
      <c r="G70">
        <f t="shared" si="6"/>
        <v>0</v>
      </c>
      <c r="H70" s="16">
        <f t="shared" si="2"/>
        <v>0</v>
      </c>
      <c r="I70" s="16">
        <f t="shared" si="3"/>
        <v>0</v>
      </c>
      <c r="J70" s="16">
        <f t="shared" si="4"/>
        <v>0</v>
      </c>
      <c r="K70" s="17" t="str">
        <f t="shared" si="5"/>
        <v/>
      </c>
    </row>
    <row r="71" spans="1:11" x14ac:dyDescent="0.25">
      <c r="A71">
        <v>64</v>
      </c>
      <c r="B71">
        <v>140</v>
      </c>
      <c r="C71" s="7">
        <v>119</v>
      </c>
      <c r="D71" s="18"/>
      <c r="E71" s="18">
        <v>1</v>
      </c>
      <c r="F71" s="18"/>
      <c r="G71">
        <f t="shared" si="6"/>
        <v>1</v>
      </c>
      <c r="H71" s="16">
        <f t="shared" si="2"/>
        <v>0</v>
      </c>
      <c r="I71" s="16">
        <f t="shared" si="3"/>
        <v>119</v>
      </c>
      <c r="J71" s="16">
        <f t="shared" si="4"/>
        <v>0</v>
      </c>
      <c r="K71" s="17" t="str">
        <f t="shared" si="5"/>
        <v/>
      </c>
    </row>
    <row r="72" spans="1:11" x14ac:dyDescent="0.25">
      <c r="A72">
        <v>65</v>
      </c>
      <c r="B72">
        <v>142</v>
      </c>
      <c r="C72" s="7">
        <v>127</v>
      </c>
      <c r="D72" s="18"/>
      <c r="E72" s="18">
        <v>1</v>
      </c>
      <c r="F72" s="18"/>
      <c r="G72">
        <f t="shared" si="6"/>
        <v>1</v>
      </c>
      <c r="H72" s="16">
        <f t="shared" si="2"/>
        <v>0</v>
      </c>
      <c r="I72" s="16">
        <f t="shared" si="3"/>
        <v>127</v>
      </c>
      <c r="J72" s="16">
        <f t="shared" si="4"/>
        <v>0</v>
      </c>
      <c r="K72" s="17" t="str">
        <f t="shared" si="5"/>
        <v/>
      </c>
    </row>
    <row r="73" spans="1:11" x14ac:dyDescent="0.25">
      <c r="A73">
        <v>66</v>
      </c>
      <c r="B73">
        <v>144</v>
      </c>
      <c r="C73" s="7">
        <v>123</v>
      </c>
      <c r="D73" s="18"/>
      <c r="E73" s="18" t="s">
        <v>35</v>
      </c>
      <c r="F73" s="18"/>
      <c r="G73">
        <f t="shared" si="6"/>
        <v>0</v>
      </c>
      <c r="H73" s="16">
        <f t="shared" ref="H73:H83" si="7">IF(D73=1,$C73,0)</f>
        <v>0</v>
      </c>
      <c r="I73" s="16">
        <f t="shared" ref="I73:I83" si="8">IF(E73=1,$C73,0)</f>
        <v>0</v>
      </c>
      <c r="J73" s="16">
        <f t="shared" ref="J73:J83" si="9">IF(F73=1,$C73,0)</f>
        <v>0</v>
      </c>
      <c r="K73" s="17" t="str">
        <f t="shared" ref="K73:K83" si="10">IF(G73&gt;1,"dubbele invoer","")</f>
        <v/>
      </c>
    </row>
    <row r="74" spans="1:11" x14ac:dyDescent="0.25">
      <c r="A74">
        <v>67</v>
      </c>
      <c r="B74">
        <v>146</v>
      </c>
      <c r="C74" s="7">
        <v>120</v>
      </c>
      <c r="D74" s="18"/>
      <c r="E74" s="18">
        <v>1</v>
      </c>
      <c r="F74" s="18"/>
      <c r="G74">
        <f t="shared" si="6"/>
        <v>1</v>
      </c>
      <c r="H74" s="16">
        <f t="shared" si="7"/>
        <v>0</v>
      </c>
      <c r="I74" s="16">
        <f t="shared" si="8"/>
        <v>120</v>
      </c>
      <c r="J74" s="16">
        <f t="shared" si="9"/>
        <v>0</v>
      </c>
      <c r="K74" s="17" t="str">
        <f t="shared" si="10"/>
        <v/>
      </c>
    </row>
    <row r="75" spans="1:11" x14ac:dyDescent="0.25">
      <c r="A75">
        <v>68</v>
      </c>
      <c r="B75">
        <v>148</v>
      </c>
      <c r="C75" s="7">
        <v>128</v>
      </c>
      <c r="D75" s="18"/>
      <c r="E75" s="18">
        <v>1</v>
      </c>
      <c r="F75" s="18"/>
      <c r="G75">
        <f t="shared" si="6"/>
        <v>1</v>
      </c>
      <c r="H75" s="16">
        <f t="shared" si="7"/>
        <v>0</v>
      </c>
      <c r="I75" s="16">
        <f t="shared" si="8"/>
        <v>128</v>
      </c>
      <c r="J75" s="16">
        <f t="shared" si="9"/>
        <v>0</v>
      </c>
      <c r="K75" s="17" t="str">
        <f t="shared" si="10"/>
        <v/>
      </c>
    </row>
    <row r="76" spans="1:11" x14ac:dyDescent="0.25">
      <c r="A76">
        <v>69</v>
      </c>
      <c r="B76">
        <v>150</v>
      </c>
      <c r="C76" s="7">
        <v>127</v>
      </c>
      <c r="D76" s="18">
        <v>1</v>
      </c>
      <c r="E76" s="18"/>
      <c r="F76" s="18"/>
      <c r="G76">
        <f t="shared" si="6"/>
        <v>1</v>
      </c>
      <c r="H76" s="16">
        <f t="shared" si="7"/>
        <v>127</v>
      </c>
      <c r="I76" s="16">
        <f t="shared" si="8"/>
        <v>0</v>
      </c>
      <c r="J76" s="16">
        <f t="shared" si="9"/>
        <v>0</v>
      </c>
      <c r="K76" s="17" t="str">
        <f t="shared" si="10"/>
        <v/>
      </c>
    </row>
    <row r="77" spans="1:11" x14ac:dyDescent="0.25">
      <c r="A77">
        <v>70</v>
      </c>
      <c r="B77">
        <v>152</v>
      </c>
      <c r="C77" s="7">
        <v>122</v>
      </c>
      <c r="D77" s="18">
        <v>1</v>
      </c>
      <c r="E77" s="18"/>
      <c r="F77" s="18"/>
      <c r="G77">
        <f t="shared" ref="G77:G83" si="11">SUM(D77:F77)</f>
        <v>1</v>
      </c>
      <c r="H77" s="16">
        <f t="shared" si="7"/>
        <v>122</v>
      </c>
      <c r="I77" s="16">
        <f t="shared" si="8"/>
        <v>0</v>
      </c>
      <c r="J77" s="16">
        <f t="shared" si="9"/>
        <v>0</v>
      </c>
      <c r="K77" s="17" t="str">
        <f t="shared" si="10"/>
        <v/>
      </c>
    </row>
    <row r="78" spans="1:11" x14ac:dyDescent="0.25">
      <c r="A78">
        <v>71</v>
      </c>
      <c r="B78">
        <v>154</v>
      </c>
      <c r="C78" s="7">
        <v>130</v>
      </c>
      <c r="D78" s="18">
        <v>1</v>
      </c>
      <c r="E78" s="18" t="s">
        <v>35</v>
      </c>
      <c r="F78" s="18"/>
      <c r="G78">
        <f t="shared" si="11"/>
        <v>1</v>
      </c>
      <c r="H78" s="16">
        <f t="shared" si="7"/>
        <v>130</v>
      </c>
      <c r="I78" s="16">
        <f t="shared" si="8"/>
        <v>0</v>
      </c>
      <c r="J78" s="16">
        <f t="shared" si="9"/>
        <v>0</v>
      </c>
      <c r="K78" s="17" t="str">
        <f t="shared" si="10"/>
        <v/>
      </c>
    </row>
    <row r="79" spans="1:11" x14ac:dyDescent="0.25">
      <c r="A79">
        <v>72</v>
      </c>
      <c r="B79">
        <v>156</v>
      </c>
      <c r="C79" s="7">
        <v>130</v>
      </c>
      <c r="D79" s="18"/>
      <c r="E79" s="18">
        <v>1</v>
      </c>
      <c r="F79" s="18"/>
      <c r="G79">
        <f t="shared" si="11"/>
        <v>1</v>
      </c>
      <c r="H79" s="16">
        <f t="shared" si="7"/>
        <v>0</v>
      </c>
      <c r="I79" s="16">
        <f t="shared" si="8"/>
        <v>130</v>
      </c>
      <c r="J79" s="16">
        <f t="shared" si="9"/>
        <v>0</v>
      </c>
      <c r="K79" s="17" t="str">
        <f t="shared" si="10"/>
        <v/>
      </c>
    </row>
    <row r="80" spans="1:11" x14ac:dyDescent="0.25">
      <c r="A80">
        <v>73</v>
      </c>
      <c r="B80">
        <v>158</v>
      </c>
      <c r="C80" s="7">
        <v>124</v>
      </c>
      <c r="D80" s="18"/>
      <c r="E80" s="18">
        <v>1</v>
      </c>
      <c r="F80" s="18"/>
      <c r="G80">
        <f t="shared" si="11"/>
        <v>1</v>
      </c>
      <c r="H80" s="16">
        <f t="shared" si="7"/>
        <v>0</v>
      </c>
      <c r="I80" s="16">
        <f t="shared" si="8"/>
        <v>124</v>
      </c>
      <c r="J80" s="16">
        <f t="shared" si="9"/>
        <v>0</v>
      </c>
      <c r="K80" s="17" t="str">
        <f t="shared" si="10"/>
        <v/>
      </c>
    </row>
    <row r="81" spans="1:11" x14ac:dyDescent="0.25">
      <c r="A81">
        <v>74</v>
      </c>
      <c r="B81">
        <v>160</v>
      </c>
      <c r="C81" s="7">
        <v>132</v>
      </c>
      <c r="D81" s="18"/>
      <c r="E81" s="18">
        <v>1</v>
      </c>
      <c r="F81" s="18"/>
      <c r="G81">
        <f t="shared" si="11"/>
        <v>1</v>
      </c>
      <c r="H81" s="16">
        <f t="shared" si="7"/>
        <v>0</v>
      </c>
      <c r="I81" s="16">
        <f t="shared" si="8"/>
        <v>132</v>
      </c>
      <c r="J81" s="16">
        <f t="shared" si="9"/>
        <v>0</v>
      </c>
      <c r="K81" s="17" t="str">
        <f t="shared" si="10"/>
        <v/>
      </c>
    </row>
    <row r="82" spans="1:11" x14ac:dyDescent="0.25">
      <c r="A82">
        <v>75</v>
      </c>
      <c r="B82">
        <v>162</v>
      </c>
      <c r="C82" s="7">
        <v>200</v>
      </c>
      <c r="D82" s="18"/>
      <c r="E82" s="18">
        <v>1</v>
      </c>
      <c r="F82" s="18"/>
      <c r="G82">
        <f t="shared" si="11"/>
        <v>1</v>
      </c>
      <c r="H82" s="16">
        <f t="shared" si="7"/>
        <v>0</v>
      </c>
      <c r="I82" s="16">
        <f t="shared" si="8"/>
        <v>200</v>
      </c>
      <c r="J82" s="16">
        <f t="shared" si="9"/>
        <v>0</v>
      </c>
      <c r="K82" s="17" t="str">
        <f t="shared" si="10"/>
        <v/>
      </c>
    </row>
    <row r="83" spans="1:11" x14ac:dyDescent="0.25">
      <c r="A83">
        <v>76</v>
      </c>
      <c r="B83">
        <v>164</v>
      </c>
      <c r="C83" s="7">
        <v>226</v>
      </c>
      <c r="D83" s="18"/>
      <c r="E83" s="18">
        <v>1</v>
      </c>
      <c r="F83" s="18"/>
      <c r="G83">
        <f t="shared" si="11"/>
        <v>1</v>
      </c>
      <c r="H83" s="16">
        <f t="shared" si="7"/>
        <v>0</v>
      </c>
      <c r="I83" s="16">
        <f t="shared" si="8"/>
        <v>226</v>
      </c>
      <c r="J83" s="16">
        <f t="shared" si="9"/>
        <v>0</v>
      </c>
      <c r="K83" s="17" t="str">
        <f t="shared" si="10"/>
        <v/>
      </c>
    </row>
    <row r="84" spans="1:11" x14ac:dyDescent="0.25">
      <c r="A84" t="s">
        <v>14</v>
      </c>
      <c r="C84" s="12">
        <f t="shared" ref="C84" si="12">SUM(C8:C83)</f>
        <v>9525</v>
      </c>
      <c r="H84" s="12">
        <f t="shared" ref="H84:J84" si="13">SUM(H8:H83)</f>
        <v>4772</v>
      </c>
      <c r="I84" s="13">
        <f t="shared" si="13"/>
        <v>2521</v>
      </c>
      <c r="J84" s="14">
        <f t="shared" si="13"/>
        <v>1423</v>
      </c>
      <c r="K84" s="15">
        <f>SUM(H84:J84)</f>
        <v>8716</v>
      </c>
    </row>
  </sheetData>
  <pageMargins left="0.7" right="0.7" top="0.75" bottom="0.75" header="0.3" footer="0.3"/>
  <pageSetup paperSize="9" orientation="portrait" horizontalDpi="0" verticalDpi="0" r:id="rId1"/>
  <ignoredErrors>
    <ignoredError sqref="G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3"/>
  <sheetViews>
    <sheetView tabSelected="1" workbookViewId="0">
      <selection activeCell="G25" sqref="G25"/>
    </sheetView>
  </sheetViews>
  <sheetFormatPr defaultRowHeight="15" x14ac:dyDescent="0.25"/>
  <cols>
    <col min="3" max="7" width="13.7109375" customWidth="1"/>
  </cols>
  <sheetData>
    <row r="1" spans="1:7" x14ac:dyDescent="0.25">
      <c r="A1" t="s">
        <v>42</v>
      </c>
    </row>
    <row r="3" spans="1:7" x14ac:dyDescent="0.25">
      <c r="C3" s="37" t="s">
        <v>39</v>
      </c>
      <c r="D3" s="37"/>
      <c r="E3" s="37"/>
      <c r="F3" s="37"/>
      <c r="G3" s="37" t="s">
        <v>40</v>
      </c>
    </row>
    <row r="4" spans="1:7" x14ac:dyDescent="0.25">
      <c r="A4" s="34" t="s">
        <v>32</v>
      </c>
      <c r="B4" s="35" t="s">
        <v>11</v>
      </c>
      <c r="C4" s="36">
        <v>43678</v>
      </c>
      <c r="D4" s="38">
        <v>44531</v>
      </c>
      <c r="E4" s="38">
        <v>44927</v>
      </c>
      <c r="F4" s="38">
        <v>45292</v>
      </c>
      <c r="G4" s="38">
        <v>45658</v>
      </c>
    </row>
    <row r="5" spans="1:7" x14ac:dyDescent="0.25">
      <c r="A5">
        <v>32</v>
      </c>
      <c r="B5" s="7">
        <v>184</v>
      </c>
      <c r="C5" s="32">
        <v>244.1742782152231</v>
      </c>
      <c r="D5" s="8">
        <v>263.46288713910764</v>
      </c>
      <c r="E5" s="8">
        <v>280.27240594925632</v>
      </c>
      <c r="F5" s="8">
        <v>283.22155730533683</v>
      </c>
      <c r="G5" s="8">
        <v>310.69116360454944</v>
      </c>
    </row>
    <row r="6" spans="1:7" x14ac:dyDescent="0.25">
      <c r="A6">
        <v>14</v>
      </c>
      <c r="B6" s="7">
        <v>128</v>
      </c>
      <c r="C6" s="32">
        <v>169.86036745406824</v>
      </c>
      <c r="D6" s="8">
        <v>183.27853018372704</v>
      </c>
      <c r="E6" s="8">
        <v>194.9721084864392</v>
      </c>
      <c r="F6" s="8">
        <v>197.02369203849517</v>
      </c>
      <c r="G6" s="8">
        <v>216.13298337707786</v>
      </c>
    </row>
    <row r="7" spans="1:7" x14ac:dyDescent="0.25">
      <c r="A7">
        <v>16</v>
      </c>
      <c r="B7" s="7">
        <v>184</v>
      </c>
      <c r="C7" s="32">
        <v>244.1742782152231</v>
      </c>
      <c r="D7" s="8">
        <v>263.46288713910764</v>
      </c>
      <c r="E7" s="8">
        <v>280.27240594925632</v>
      </c>
      <c r="F7" s="8">
        <v>283.22155730533683</v>
      </c>
      <c r="G7" s="8">
        <v>310.69116360454944</v>
      </c>
    </row>
    <row r="8" spans="1:7" x14ac:dyDescent="0.25">
      <c r="A8">
        <v>18</v>
      </c>
      <c r="B8" s="7">
        <v>120</v>
      </c>
      <c r="C8" s="32">
        <v>159.24409448818898</v>
      </c>
      <c r="D8" s="8">
        <v>171.82362204724407</v>
      </c>
      <c r="E8" s="8">
        <v>182.78635170603675</v>
      </c>
      <c r="F8" s="8">
        <v>184.70971128608923</v>
      </c>
      <c r="G8" s="8">
        <v>202.6246719160105</v>
      </c>
    </row>
    <row r="9" spans="1:7" x14ac:dyDescent="0.25">
      <c r="A9">
        <v>20</v>
      </c>
      <c r="B9" s="7">
        <v>120</v>
      </c>
      <c r="C9" s="32">
        <v>159.24409448818898</v>
      </c>
      <c r="D9" s="8">
        <v>171.82362204724407</v>
      </c>
      <c r="E9" s="8">
        <v>182.78635170603675</v>
      </c>
      <c r="F9" s="8">
        <v>184.70971128608923</v>
      </c>
      <c r="G9" s="8">
        <v>202.6246719160105</v>
      </c>
    </row>
    <row r="10" spans="1:7" x14ac:dyDescent="0.25">
      <c r="A10">
        <v>22</v>
      </c>
      <c r="B10" s="7">
        <v>120</v>
      </c>
      <c r="C10" s="32">
        <v>159.24409448818898</v>
      </c>
      <c r="D10" s="8">
        <v>171.82362204724407</v>
      </c>
      <c r="E10" s="8">
        <v>182.78635170603675</v>
      </c>
      <c r="F10" s="8">
        <v>184.70971128608923</v>
      </c>
      <c r="G10" s="8">
        <v>202.6246719160105</v>
      </c>
    </row>
    <row r="11" spans="1:7" x14ac:dyDescent="0.25">
      <c r="A11">
        <v>24</v>
      </c>
      <c r="B11" s="7">
        <v>120</v>
      </c>
      <c r="C11" s="32">
        <v>159.24409448818898</v>
      </c>
      <c r="D11" s="8">
        <v>171.82362204724407</v>
      </c>
      <c r="E11" s="8">
        <v>182.78635170603675</v>
      </c>
      <c r="F11" s="8">
        <v>184.70971128608923</v>
      </c>
      <c r="G11" s="8">
        <v>202.6246719160105</v>
      </c>
    </row>
    <row r="12" spans="1:7" x14ac:dyDescent="0.25">
      <c r="A12">
        <v>26</v>
      </c>
      <c r="B12" s="7">
        <v>120</v>
      </c>
      <c r="C12" s="32">
        <v>159.24409448818898</v>
      </c>
      <c r="D12" s="8">
        <v>171.82362204724407</v>
      </c>
      <c r="E12" s="8">
        <v>182.78635170603675</v>
      </c>
      <c r="F12" s="8">
        <v>184.70971128608923</v>
      </c>
      <c r="G12" s="8">
        <v>202.6246719160105</v>
      </c>
    </row>
    <row r="13" spans="1:7" x14ac:dyDescent="0.25">
      <c r="A13">
        <v>28</v>
      </c>
      <c r="B13" s="7">
        <v>117</v>
      </c>
      <c r="C13" s="32">
        <v>155.26299212598425</v>
      </c>
      <c r="D13" s="8">
        <v>167.52803149606299</v>
      </c>
      <c r="E13" s="8">
        <v>178.21669291338583</v>
      </c>
      <c r="F13" s="8">
        <v>180.09196850393701</v>
      </c>
      <c r="G13" s="8">
        <v>197.55905511811022</v>
      </c>
    </row>
    <row r="14" spans="1:7" x14ac:dyDescent="0.25">
      <c r="A14">
        <v>30</v>
      </c>
      <c r="B14" s="7">
        <v>109</v>
      </c>
      <c r="C14" s="32">
        <v>144.64671916010499</v>
      </c>
      <c r="D14" s="8">
        <v>156.07312335958005</v>
      </c>
      <c r="E14" s="8">
        <v>166.03093613298338</v>
      </c>
      <c r="F14" s="8">
        <v>167.77798775153107</v>
      </c>
      <c r="G14" s="8">
        <v>184.05074365704286</v>
      </c>
    </row>
    <row r="15" spans="1:7" x14ac:dyDescent="0.25">
      <c r="A15">
        <v>34</v>
      </c>
      <c r="B15" s="7">
        <v>110</v>
      </c>
      <c r="C15" s="32">
        <v>145.9737532808399</v>
      </c>
      <c r="D15" s="8">
        <v>157.5049868766404</v>
      </c>
      <c r="E15" s="8">
        <v>167.55415573053367</v>
      </c>
      <c r="F15" s="8">
        <v>169.31723534558179</v>
      </c>
      <c r="G15" s="8">
        <v>185.73928258967626</v>
      </c>
    </row>
    <row r="16" spans="1:7" x14ac:dyDescent="0.25">
      <c r="A16">
        <v>36</v>
      </c>
      <c r="B16" s="7">
        <v>168</v>
      </c>
      <c r="C16" s="32">
        <v>222.94173228346457</v>
      </c>
      <c r="D16" s="8">
        <v>240.55307086614172</v>
      </c>
      <c r="E16" s="8">
        <v>255.90089238845144</v>
      </c>
      <c r="F16" s="8">
        <v>258.59359580052495</v>
      </c>
      <c r="G16" s="8">
        <v>283.67454068241472</v>
      </c>
    </row>
    <row r="17" spans="1:7" x14ac:dyDescent="0.25">
      <c r="A17">
        <v>38</v>
      </c>
      <c r="B17" s="7">
        <v>108</v>
      </c>
      <c r="C17" s="32">
        <v>143.31968503937009</v>
      </c>
      <c r="D17" s="8">
        <v>154.6412598425197</v>
      </c>
      <c r="E17" s="8">
        <v>164.50771653543308</v>
      </c>
      <c r="F17" s="8">
        <v>166.23874015748032</v>
      </c>
      <c r="G17" s="8">
        <v>182.36220472440945</v>
      </c>
    </row>
    <row r="18" spans="1:7" x14ac:dyDescent="0.25">
      <c r="A18">
        <v>40</v>
      </c>
      <c r="B18" s="7">
        <v>108</v>
      </c>
      <c r="C18" s="32">
        <v>143.31968503937009</v>
      </c>
      <c r="D18" s="8">
        <v>154.6412598425197</v>
      </c>
      <c r="E18" s="8">
        <v>164.50771653543308</v>
      </c>
      <c r="F18" s="8">
        <v>166.23874015748032</v>
      </c>
      <c r="G18" s="8">
        <v>182.36220472440945</v>
      </c>
    </row>
    <row r="19" spans="1:7" x14ac:dyDescent="0.25">
      <c r="A19">
        <v>42</v>
      </c>
      <c r="B19" s="7">
        <v>108</v>
      </c>
      <c r="C19" s="32">
        <v>143.31968503937009</v>
      </c>
      <c r="D19" s="8">
        <v>154.6412598425197</v>
      </c>
      <c r="E19" s="8">
        <v>164.50771653543308</v>
      </c>
      <c r="F19" s="8">
        <v>166.23874015748032</v>
      </c>
      <c r="G19" s="8">
        <v>182.36220472440945</v>
      </c>
    </row>
    <row r="20" spans="1:7" x14ac:dyDescent="0.25">
      <c r="A20">
        <v>44</v>
      </c>
      <c r="B20" s="7">
        <v>108</v>
      </c>
      <c r="C20" s="32">
        <v>143.31968503937009</v>
      </c>
      <c r="D20" s="8">
        <v>154.6412598425197</v>
      </c>
      <c r="E20" s="8">
        <v>164.50771653543308</v>
      </c>
      <c r="F20" s="8">
        <v>166.23874015748032</v>
      </c>
      <c r="G20" s="8">
        <v>182.36220472440945</v>
      </c>
    </row>
    <row r="21" spans="1:7" x14ac:dyDescent="0.25">
      <c r="A21">
        <v>46</v>
      </c>
      <c r="B21" s="7">
        <v>108</v>
      </c>
      <c r="C21" s="32">
        <v>143.31968503937009</v>
      </c>
      <c r="D21" s="8">
        <v>154.6412598425197</v>
      </c>
      <c r="E21" s="8">
        <v>164.50771653543308</v>
      </c>
      <c r="F21" s="8">
        <v>166.23874015748032</v>
      </c>
      <c r="G21" s="8">
        <v>182.36220472440945</v>
      </c>
    </row>
    <row r="22" spans="1:7" x14ac:dyDescent="0.25">
      <c r="A22">
        <v>48</v>
      </c>
      <c r="B22" s="7">
        <v>107</v>
      </c>
      <c r="C22" s="32">
        <v>141.99265091863518</v>
      </c>
      <c r="D22" s="8">
        <v>153.20939632545932</v>
      </c>
      <c r="E22" s="8">
        <v>162.98449693788277</v>
      </c>
      <c r="F22" s="8">
        <v>164.69949256342957</v>
      </c>
      <c r="G22" s="8">
        <v>180.67366579177602</v>
      </c>
    </row>
    <row r="23" spans="1:7" x14ac:dyDescent="0.25">
      <c r="A23">
        <v>50</v>
      </c>
      <c r="B23" s="7">
        <v>101</v>
      </c>
      <c r="C23" s="32">
        <v>134.03044619422573</v>
      </c>
      <c r="D23" s="8">
        <v>144.61821522309711</v>
      </c>
      <c r="E23" s="8">
        <v>153.84517935258091</v>
      </c>
      <c r="F23" s="8">
        <v>155.4640069991251</v>
      </c>
      <c r="G23" s="8">
        <v>170.54243219597552</v>
      </c>
    </row>
    <row r="24" spans="1:7" x14ac:dyDescent="0.25">
      <c r="A24">
        <v>52</v>
      </c>
      <c r="B24" s="7">
        <v>121</v>
      </c>
      <c r="C24" s="32">
        <v>160.57112860892389</v>
      </c>
      <c r="D24" s="8">
        <v>173.25548556430445</v>
      </c>
      <c r="E24" s="8">
        <v>184.30957130358706</v>
      </c>
      <c r="F24" s="8">
        <v>186.24895888013998</v>
      </c>
      <c r="G24" s="8">
        <v>204.31321084864393</v>
      </c>
    </row>
    <row r="25" spans="1:7" x14ac:dyDescent="0.25">
      <c r="A25">
        <v>54</v>
      </c>
      <c r="B25" s="7">
        <v>110</v>
      </c>
      <c r="C25" s="32">
        <v>145.9737532808399</v>
      </c>
      <c r="D25" s="8">
        <v>157.5049868766404</v>
      </c>
      <c r="E25" s="8">
        <v>167.55415573053367</v>
      </c>
      <c r="F25" s="8">
        <v>169.31723534558179</v>
      </c>
      <c r="G25" s="8">
        <v>185.73928258967626</v>
      </c>
    </row>
    <row r="26" spans="1:7" x14ac:dyDescent="0.25">
      <c r="A26">
        <v>56</v>
      </c>
      <c r="B26" s="7">
        <v>168</v>
      </c>
      <c r="C26" s="32">
        <v>222.94173228346457</v>
      </c>
      <c r="D26" s="8">
        <v>240.55307086614172</v>
      </c>
      <c r="E26" s="8">
        <v>255.90089238845144</v>
      </c>
      <c r="F26" s="8">
        <v>258.59359580052495</v>
      </c>
      <c r="G26" s="8">
        <v>283.67454068241472</v>
      </c>
    </row>
    <row r="27" spans="1:7" x14ac:dyDescent="0.25">
      <c r="A27">
        <v>58</v>
      </c>
      <c r="B27" s="7">
        <v>108</v>
      </c>
      <c r="C27" s="32">
        <v>143.31968503937009</v>
      </c>
      <c r="D27" s="8">
        <v>154.6412598425197</v>
      </c>
      <c r="E27" s="8">
        <v>164.50771653543308</v>
      </c>
      <c r="F27" s="8">
        <v>166.23874015748032</v>
      </c>
      <c r="G27" s="8">
        <v>182.36220472440945</v>
      </c>
    </row>
    <row r="28" spans="1:7" x14ac:dyDescent="0.25">
      <c r="A28">
        <v>60</v>
      </c>
      <c r="B28" s="7">
        <v>108</v>
      </c>
      <c r="C28" s="32">
        <v>143.31968503937009</v>
      </c>
      <c r="D28" s="8">
        <v>154.6412598425197</v>
      </c>
      <c r="E28" s="8">
        <v>164.50771653543308</v>
      </c>
      <c r="F28" s="8">
        <v>166.23874015748032</v>
      </c>
      <c r="G28" s="8">
        <v>182.36220472440945</v>
      </c>
    </row>
    <row r="29" spans="1:7" x14ac:dyDescent="0.25">
      <c r="A29">
        <v>62</v>
      </c>
      <c r="B29" s="7">
        <v>108</v>
      </c>
      <c r="C29" s="32">
        <v>143.31968503937009</v>
      </c>
      <c r="D29" s="8">
        <v>154.6412598425197</v>
      </c>
      <c r="E29" s="8">
        <v>164.50771653543308</v>
      </c>
      <c r="F29" s="8">
        <v>166.23874015748032</v>
      </c>
      <c r="G29" s="8">
        <v>182.36220472440945</v>
      </c>
    </row>
    <row r="30" spans="1:7" x14ac:dyDescent="0.25">
      <c r="A30">
        <v>64</v>
      </c>
      <c r="B30" s="7">
        <v>108</v>
      </c>
      <c r="C30" s="32">
        <v>143.31968503937009</v>
      </c>
      <c r="D30" s="8">
        <v>154.6412598425197</v>
      </c>
      <c r="E30" s="8">
        <v>164.50771653543308</v>
      </c>
      <c r="F30" s="8">
        <v>166.23874015748032</v>
      </c>
      <c r="G30" s="8">
        <v>182.36220472440945</v>
      </c>
    </row>
    <row r="31" spans="1:7" x14ac:dyDescent="0.25">
      <c r="A31">
        <v>66</v>
      </c>
      <c r="B31" s="7">
        <v>108</v>
      </c>
      <c r="C31" s="32">
        <v>143.31968503937009</v>
      </c>
      <c r="D31" s="8">
        <v>154.6412598425197</v>
      </c>
      <c r="E31" s="8">
        <v>164.50771653543308</v>
      </c>
      <c r="F31" s="8">
        <v>166.23874015748032</v>
      </c>
      <c r="G31" s="8">
        <v>182.36220472440945</v>
      </c>
    </row>
    <row r="32" spans="1:7" x14ac:dyDescent="0.25">
      <c r="A32">
        <v>68</v>
      </c>
      <c r="B32" s="7">
        <v>107</v>
      </c>
      <c r="C32" s="32">
        <v>141.99265091863518</v>
      </c>
      <c r="D32" s="8">
        <v>153.20939632545932</v>
      </c>
      <c r="E32" s="8">
        <v>162.98449693788277</v>
      </c>
      <c r="F32" s="8">
        <v>164.69949256342957</v>
      </c>
      <c r="G32" s="8">
        <v>180.67366579177602</v>
      </c>
    </row>
    <row r="33" spans="1:7" x14ac:dyDescent="0.25">
      <c r="A33">
        <v>70</v>
      </c>
      <c r="B33" s="7">
        <v>101</v>
      </c>
      <c r="C33" s="32">
        <v>134.03044619422573</v>
      </c>
      <c r="D33" s="8">
        <v>144.61821522309711</v>
      </c>
      <c r="E33" s="8">
        <v>153.84517935258091</v>
      </c>
      <c r="F33" s="8">
        <v>155.4640069991251</v>
      </c>
      <c r="G33" s="8">
        <v>170.54243219597552</v>
      </c>
    </row>
    <row r="34" spans="1:7" x14ac:dyDescent="0.25">
      <c r="A34">
        <v>72</v>
      </c>
      <c r="B34" s="7">
        <v>121</v>
      </c>
      <c r="C34" s="32">
        <v>160.57112860892389</v>
      </c>
      <c r="D34" s="8">
        <v>173.25548556430445</v>
      </c>
      <c r="E34" s="8">
        <v>184.30957130358706</v>
      </c>
      <c r="F34" s="8">
        <v>186.24895888013998</v>
      </c>
      <c r="G34" s="8">
        <v>204.31321084864393</v>
      </c>
    </row>
    <row r="35" spans="1:7" x14ac:dyDescent="0.25">
      <c r="A35">
        <v>74</v>
      </c>
      <c r="B35" s="7">
        <v>110</v>
      </c>
      <c r="C35" s="32">
        <v>145.9737532808399</v>
      </c>
      <c r="D35" s="8">
        <v>157.5049868766404</v>
      </c>
      <c r="E35" s="8">
        <v>167.55415573053367</v>
      </c>
      <c r="F35" s="8">
        <v>169.31723534558179</v>
      </c>
      <c r="G35" s="8">
        <v>185.73928258967626</v>
      </c>
    </row>
    <row r="36" spans="1:7" x14ac:dyDescent="0.25">
      <c r="A36">
        <v>76</v>
      </c>
      <c r="B36" s="7">
        <v>168</v>
      </c>
      <c r="C36" s="32">
        <v>222.94173228346457</v>
      </c>
      <c r="D36" s="8">
        <v>240.55307086614172</v>
      </c>
      <c r="E36" s="8">
        <v>255.90089238845144</v>
      </c>
      <c r="F36" s="8">
        <v>258.59359580052495</v>
      </c>
      <c r="G36" s="8">
        <v>283.67454068241472</v>
      </c>
    </row>
    <row r="37" spans="1:7" x14ac:dyDescent="0.25">
      <c r="A37">
        <v>78</v>
      </c>
      <c r="B37" s="7">
        <v>108</v>
      </c>
      <c r="C37" s="32">
        <v>143.31968503937009</v>
      </c>
      <c r="D37" s="8">
        <v>154.6412598425197</v>
      </c>
      <c r="E37" s="8">
        <v>164.50771653543308</v>
      </c>
      <c r="F37" s="8">
        <v>166.23874015748032</v>
      </c>
      <c r="G37" s="8">
        <v>182.36220472440945</v>
      </c>
    </row>
    <row r="38" spans="1:7" x14ac:dyDescent="0.25">
      <c r="A38">
        <v>80</v>
      </c>
      <c r="B38" s="7">
        <v>108</v>
      </c>
      <c r="C38" s="32">
        <v>143.31968503937009</v>
      </c>
      <c r="D38" s="8">
        <v>154.6412598425197</v>
      </c>
      <c r="E38" s="8">
        <v>164.50771653543308</v>
      </c>
      <c r="F38" s="8">
        <v>166.23874015748032</v>
      </c>
      <c r="G38" s="8">
        <v>182.36220472440945</v>
      </c>
    </row>
    <row r="39" spans="1:7" x14ac:dyDescent="0.25">
      <c r="A39">
        <v>82</v>
      </c>
      <c r="B39" s="7">
        <v>108</v>
      </c>
      <c r="C39" s="32">
        <v>143.31968503937009</v>
      </c>
      <c r="D39" s="8">
        <v>154.6412598425197</v>
      </c>
      <c r="E39" s="8">
        <v>164.50771653543308</v>
      </c>
      <c r="F39" s="8">
        <v>166.23874015748032</v>
      </c>
      <c r="G39" s="8">
        <v>182.36220472440945</v>
      </c>
    </row>
    <row r="40" spans="1:7" x14ac:dyDescent="0.25">
      <c r="A40">
        <v>84</v>
      </c>
      <c r="B40" s="7">
        <v>108</v>
      </c>
      <c r="C40" s="32">
        <v>143.31968503937009</v>
      </c>
      <c r="D40" s="8">
        <v>154.6412598425197</v>
      </c>
      <c r="E40" s="8">
        <v>164.50771653543308</v>
      </c>
      <c r="F40" s="8">
        <v>166.23874015748032</v>
      </c>
      <c r="G40" s="8">
        <v>182.36220472440945</v>
      </c>
    </row>
    <row r="41" spans="1:7" x14ac:dyDescent="0.25">
      <c r="A41">
        <v>86</v>
      </c>
      <c r="B41" s="7">
        <v>108</v>
      </c>
      <c r="C41" s="32">
        <v>143.31968503937009</v>
      </c>
      <c r="D41" s="8">
        <v>154.6412598425197</v>
      </c>
      <c r="E41" s="8">
        <v>164.50771653543308</v>
      </c>
      <c r="F41" s="8">
        <v>166.23874015748032</v>
      </c>
      <c r="G41" s="8">
        <v>182.36220472440945</v>
      </c>
    </row>
    <row r="42" spans="1:7" x14ac:dyDescent="0.25">
      <c r="A42">
        <v>88</v>
      </c>
      <c r="B42" s="7">
        <v>107</v>
      </c>
      <c r="C42" s="32">
        <v>141.99265091863518</v>
      </c>
      <c r="D42" s="8">
        <v>153.20939632545932</v>
      </c>
      <c r="E42" s="8">
        <v>162.98449693788277</v>
      </c>
      <c r="F42" s="8">
        <v>164.69949256342957</v>
      </c>
      <c r="G42" s="8">
        <v>180.67366579177602</v>
      </c>
    </row>
    <row r="43" spans="1:7" x14ac:dyDescent="0.25">
      <c r="A43">
        <v>90</v>
      </c>
      <c r="B43" s="7">
        <v>101</v>
      </c>
      <c r="C43" s="32">
        <v>134.03044619422573</v>
      </c>
      <c r="D43" s="8">
        <v>144.61821522309711</v>
      </c>
      <c r="E43" s="8">
        <v>153.84517935258091</v>
      </c>
      <c r="F43" s="8">
        <v>155.4640069991251</v>
      </c>
      <c r="G43" s="8">
        <v>170.54243219597552</v>
      </c>
    </row>
    <row r="44" spans="1:7" x14ac:dyDescent="0.25">
      <c r="A44">
        <v>92</v>
      </c>
      <c r="B44" s="7">
        <v>121</v>
      </c>
      <c r="C44" s="32">
        <v>160.57112860892389</v>
      </c>
      <c r="D44" s="8">
        <v>173.25548556430445</v>
      </c>
      <c r="E44" s="8">
        <v>184.30957130358706</v>
      </c>
      <c r="F44" s="8">
        <v>186.24895888013998</v>
      </c>
      <c r="G44" s="8">
        <v>204.31321084864393</v>
      </c>
    </row>
    <row r="45" spans="1:7" x14ac:dyDescent="0.25">
      <c r="A45">
        <v>94</v>
      </c>
      <c r="B45" s="7">
        <v>110</v>
      </c>
      <c r="C45" s="32">
        <v>145.9737532808399</v>
      </c>
      <c r="D45" s="8">
        <v>157.5049868766404</v>
      </c>
      <c r="E45" s="8">
        <v>167.55415573053367</v>
      </c>
      <c r="F45" s="8">
        <v>169.31723534558179</v>
      </c>
      <c r="G45" s="8">
        <v>185.73928258967626</v>
      </c>
    </row>
    <row r="46" spans="1:7" x14ac:dyDescent="0.25">
      <c r="A46">
        <v>96</v>
      </c>
      <c r="B46" s="7">
        <v>168</v>
      </c>
      <c r="C46" s="32">
        <v>222.94173228346457</v>
      </c>
      <c r="D46" s="8">
        <v>240.55307086614172</v>
      </c>
      <c r="E46" s="8">
        <v>255.90089238845144</v>
      </c>
      <c r="F46" s="8">
        <v>258.59359580052495</v>
      </c>
      <c r="G46" s="8">
        <v>283.67454068241472</v>
      </c>
    </row>
    <row r="47" spans="1:7" x14ac:dyDescent="0.25">
      <c r="A47">
        <v>98</v>
      </c>
      <c r="B47" s="7">
        <v>186</v>
      </c>
      <c r="C47" s="32">
        <v>246.82834645669291</v>
      </c>
      <c r="D47" s="8">
        <v>266.32661417322834</v>
      </c>
      <c r="E47" s="8">
        <v>283.31884514435694</v>
      </c>
      <c r="F47" s="8">
        <v>286.30005249343833</v>
      </c>
      <c r="G47" s="8">
        <v>314.06824146981626</v>
      </c>
    </row>
    <row r="48" spans="1:7" x14ac:dyDescent="0.25">
      <c r="A48">
        <v>100</v>
      </c>
      <c r="B48" s="7">
        <v>131</v>
      </c>
      <c r="C48" s="32">
        <v>173.84146981627296</v>
      </c>
      <c r="D48" s="8">
        <v>187.57412073490812</v>
      </c>
      <c r="E48" s="8">
        <v>199.5417672790901</v>
      </c>
      <c r="F48" s="8">
        <v>201.64143482064742</v>
      </c>
      <c r="G48" s="8">
        <v>221.19860017497811</v>
      </c>
    </row>
    <row r="49" spans="1:7" x14ac:dyDescent="0.25">
      <c r="A49">
        <v>102</v>
      </c>
      <c r="B49" s="7">
        <v>108</v>
      </c>
      <c r="C49" s="32">
        <v>143.31968503937009</v>
      </c>
      <c r="D49" s="8">
        <v>154.6412598425197</v>
      </c>
      <c r="E49" s="8">
        <v>164.50771653543308</v>
      </c>
      <c r="F49" s="8">
        <v>166.23874015748032</v>
      </c>
      <c r="G49" s="8">
        <v>182.36220472440945</v>
      </c>
    </row>
    <row r="50" spans="1:7" x14ac:dyDescent="0.25">
      <c r="A50">
        <v>104</v>
      </c>
      <c r="B50" s="7">
        <v>103</v>
      </c>
      <c r="C50" s="32">
        <v>136.68451443569555</v>
      </c>
      <c r="D50" s="8">
        <v>147.48194225721787</v>
      </c>
      <c r="E50" s="8">
        <v>156.89161854768153</v>
      </c>
      <c r="F50" s="8">
        <v>158.5425021872266</v>
      </c>
      <c r="G50" s="8">
        <v>173.91951006124236</v>
      </c>
    </row>
    <row r="51" spans="1:7" x14ac:dyDescent="0.25">
      <c r="A51">
        <v>106</v>
      </c>
      <c r="B51" s="7">
        <v>121</v>
      </c>
      <c r="C51" s="32">
        <v>160.57112860892389</v>
      </c>
      <c r="D51" s="8">
        <v>173.25548556430445</v>
      </c>
      <c r="E51" s="8">
        <v>184.30957130358706</v>
      </c>
      <c r="F51" s="8">
        <v>186.24895888013998</v>
      </c>
      <c r="G51" s="8">
        <v>204.31321084864393</v>
      </c>
    </row>
    <row r="52" spans="1:7" x14ac:dyDescent="0.25">
      <c r="A52">
        <v>108</v>
      </c>
      <c r="B52" s="7">
        <v>110</v>
      </c>
      <c r="C52" s="32">
        <v>145.9737532808399</v>
      </c>
      <c r="D52" s="8">
        <v>157.5049868766404</v>
      </c>
      <c r="E52" s="8">
        <v>167.55415573053367</v>
      </c>
      <c r="F52" s="8">
        <v>169.31723534558179</v>
      </c>
      <c r="G52" s="8">
        <v>185.73928258967626</v>
      </c>
    </row>
    <row r="53" spans="1:7" x14ac:dyDescent="0.25">
      <c r="A53">
        <v>110</v>
      </c>
      <c r="B53" s="7">
        <v>188</v>
      </c>
      <c r="C53" s="32">
        <v>249.48241469816273</v>
      </c>
      <c r="D53" s="8">
        <v>269.19034120734909</v>
      </c>
      <c r="E53" s="8">
        <v>286.36528433945756</v>
      </c>
      <c r="F53" s="8">
        <v>289.37854768153983</v>
      </c>
      <c r="G53" s="8">
        <v>317.44531933508313</v>
      </c>
    </row>
    <row r="54" spans="1:7" x14ac:dyDescent="0.25">
      <c r="A54">
        <v>112</v>
      </c>
      <c r="B54" s="7">
        <v>128</v>
      </c>
      <c r="C54" s="32">
        <v>169.86036745406824</v>
      </c>
      <c r="D54" s="8">
        <v>183.27853018372704</v>
      </c>
      <c r="E54" s="8">
        <v>194.9721084864392</v>
      </c>
      <c r="F54" s="8">
        <v>197.02369203849517</v>
      </c>
      <c r="G54" s="8">
        <v>216.13298337707786</v>
      </c>
    </row>
    <row r="55" spans="1:7" x14ac:dyDescent="0.25">
      <c r="A55">
        <v>114</v>
      </c>
      <c r="B55" s="7">
        <v>104</v>
      </c>
      <c r="C55" s="32">
        <v>138.01154855643045</v>
      </c>
      <c r="D55" s="8">
        <v>148.91380577427822</v>
      </c>
      <c r="E55" s="8">
        <v>158.41483814523184</v>
      </c>
      <c r="F55" s="8">
        <v>160.08174978127735</v>
      </c>
      <c r="G55" s="8">
        <v>175.60804899387577</v>
      </c>
    </row>
    <row r="56" spans="1:7" x14ac:dyDescent="0.25">
      <c r="A56">
        <v>116</v>
      </c>
      <c r="B56" s="7">
        <v>121</v>
      </c>
      <c r="C56" s="32">
        <v>160.57112860892389</v>
      </c>
      <c r="D56" s="8">
        <v>173.25548556430445</v>
      </c>
      <c r="E56" s="8">
        <v>184.30957130358706</v>
      </c>
      <c r="F56" s="8">
        <v>186.24895888013998</v>
      </c>
      <c r="G56" s="8">
        <v>204.31321084864393</v>
      </c>
    </row>
    <row r="57" spans="1:7" x14ac:dyDescent="0.25">
      <c r="A57">
        <v>118</v>
      </c>
      <c r="B57" s="7">
        <v>110</v>
      </c>
      <c r="C57" s="32">
        <v>145.9737532808399</v>
      </c>
      <c r="D57" s="8">
        <v>157.5049868766404</v>
      </c>
      <c r="E57" s="8">
        <v>167.55415573053367</v>
      </c>
      <c r="F57" s="8">
        <v>169.31723534558179</v>
      </c>
      <c r="G57" s="8">
        <v>185.73928258967626</v>
      </c>
    </row>
    <row r="58" spans="1:7" x14ac:dyDescent="0.25">
      <c r="A58">
        <v>120</v>
      </c>
      <c r="B58" s="7">
        <v>125</v>
      </c>
      <c r="C58" s="32">
        <v>165.87926509186352</v>
      </c>
      <c r="D58" s="8">
        <v>178.98293963254594</v>
      </c>
      <c r="E58" s="8">
        <v>190.40244969378827</v>
      </c>
      <c r="F58" s="8">
        <v>192.40594925634295</v>
      </c>
      <c r="G58" s="8">
        <v>211.06736657917759</v>
      </c>
    </row>
    <row r="59" spans="1:7" x14ac:dyDescent="0.25">
      <c r="A59">
        <v>122</v>
      </c>
      <c r="B59" s="7">
        <v>186</v>
      </c>
      <c r="C59" s="32">
        <v>246.82834645669291</v>
      </c>
      <c r="D59" s="8">
        <v>266.32661417322834</v>
      </c>
      <c r="E59" s="8">
        <v>283.31884514435694</v>
      </c>
      <c r="F59" s="8">
        <v>286.30005249343833</v>
      </c>
      <c r="G59" s="8">
        <v>314.06824146981626</v>
      </c>
    </row>
    <row r="60" spans="1:7" x14ac:dyDescent="0.25">
      <c r="A60">
        <v>124</v>
      </c>
      <c r="B60" s="7">
        <v>122</v>
      </c>
      <c r="C60" s="32">
        <v>161.89816272965879</v>
      </c>
      <c r="D60" s="8">
        <v>174.68734908136483</v>
      </c>
      <c r="E60" s="8">
        <v>185.83279090113737</v>
      </c>
      <c r="F60" s="8">
        <v>187.78820647419073</v>
      </c>
      <c r="G60" s="8">
        <v>206.00174978127734</v>
      </c>
    </row>
    <row r="61" spans="1:7" x14ac:dyDescent="0.25">
      <c r="A61">
        <v>126</v>
      </c>
      <c r="B61" s="7">
        <v>114</v>
      </c>
      <c r="C61" s="32">
        <v>151.28188976377953</v>
      </c>
      <c r="D61" s="8">
        <v>163.23244094488189</v>
      </c>
      <c r="E61" s="8">
        <v>173.6470341207349</v>
      </c>
      <c r="F61" s="8">
        <v>175.47422572178479</v>
      </c>
      <c r="G61" s="8">
        <v>192.49343832020998</v>
      </c>
    </row>
    <row r="62" spans="1:7" x14ac:dyDescent="0.25">
      <c r="A62">
        <v>128</v>
      </c>
      <c r="B62" s="7">
        <v>116</v>
      </c>
      <c r="C62" s="32">
        <v>153.93595800524935</v>
      </c>
      <c r="D62" s="8">
        <v>166.09616797900262</v>
      </c>
      <c r="E62" s="8">
        <v>176.69347331583552</v>
      </c>
      <c r="F62" s="8">
        <v>178.55272090988626</v>
      </c>
      <c r="G62" s="8">
        <v>195.87051618547682</v>
      </c>
    </row>
    <row r="63" spans="1:7" x14ac:dyDescent="0.25">
      <c r="A63">
        <v>130</v>
      </c>
      <c r="B63" s="7">
        <v>124</v>
      </c>
      <c r="C63" s="32">
        <v>164.55223097112861</v>
      </c>
      <c r="D63" s="8">
        <v>177.55107611548556</v>
      </c>
      <c r="E63" s="8">
        <v>188.87923009623796</v>
      </c>
      <c r="F63" s="8">
        <v>190.86670166229223</v>
      </c>
      <c r="G63" s="8">
        <v>209.37882764654418</v>
      </c>
    </row>
    <row r="64" spans="1:7" x14ac:dyDescent="0.25">
      <c r="A64">
        <v>132</v>
      </c>
      <c r="B64" s="7">
        <v>117</v>
      </c>
      <c r="C64" s="32">
        <v>155.26299212598425</v>
      </c>
      <c r="D64" s="8">
        <v>167.52803149606299</v>
      </c>
      <c r="E64" s="8">
        <v>178.21669291338583</v>
      </c>
      <c r="F64" s="8">
        <v>180.09196850393701</v>
      </c>
      <c r="G64" s="8">
        <v>197.55905511811022</v>
      </c>
    </row>
    <row r="65" spans="1:7" x14ac:dyDescent="0.25">
      <c r="A65">
        <v>134</v>
      </c>
      <c r="B65" s="7">
        <v>117</v>
      </c>
      <c r="C65" s="32">
        <v>155.26299212598425</v>
      </c>
      <c r="D65" s="8">
        <v>167.52803149606299</v>
      </c>
      <c r="E65" s="8">
        <v>178.21669291338583</v>
      </c>
      <c r="F65" s="8">
        <v>180.09196850393701</v>
      </c>
      <c r="G65" s="8">
        <v>197.55905511811022</v>
      </c>
    </row>
    <row r="66" spans="1:7" x14ac:dyDescent="0.25">
      <c r="A66">
        <v>136</v>
      </c>
      <c r="B66" s="7">
        <v>125</v>
      </c>
      <c r="C66" s="32">
        <v>165.87926509186352</v>
      </c>
      <c r="D66" s="8">
        <v>178.98293963254594</v>
      </c>
      <c r="E66" s="8">
        <v>190.40244969378827</v>
      </c>
      <c r="F66" s="8">
        <v>192.40594925634295</v>
      </c>
      <c r="G66" s="8">
        <v>211.06736657917759</v>
      </c>
    </row>
    <row r="67" spans="1:7" x14ac:dyDescent="0.25">
      <c r="A67">
        <v>138</v>
      </c>
      <c r="B67" s="7">
        <v>120</v>
      </c>
      <c r="C67" s="32">
        <v>159.24409448818898</v>
      </c>
      <c r="D67" s="8">
        <v>171.82362204724407</v>
      </c>
      <c r="E67" s="8">
        <v>182.78635170603675</v>
      </c>
      <c r="F67" s="8">
        <v>184.70971128608923</v>
      </c>
      <c r="G67" s="8">
        <v>202.6246719160105</v>
      </c>
    </row>
    <row r="68" spans="1:7" x14ac:dyDescent="0.25">
      <c r="A68">
        <v>140</v>
      </c>
      <c r="B68" s="7">
        <v>119</v>
      </c>
      <c r="C68" s="32">
        <v>157.91706036745407</v>
      </c>
      <c r="D68" s="8">
        <v>170.39175853018372</v>
      </c>
      <c r="E68" s="8">
        <v>181.26313210848642</v>
      </c>
      <c r="F68" s="8">
        <v>183.17046369203851</v>
      </c>
      <c r="G68" s="8">
        <v>200.93613298337709</v>
      </c>
    </row>
    <row r="69" spans="1:7" x14ac:dyDescent="0.25">
      <c r="A69">
        <v>142</v>
      </c>
      <c r="B69" s="7">
        <v>127</v>
      </c>
      <c r="C69" s="32">
        <v>168.53333333333333</v>
      </c>
      <c r="D69" s="8">
        <v>181.84666666666666</v>
      </c>
      <c r="E69" s="8">
        <v>193.44888888888889</v>
      </c>
      <c r="F69" s="8">
        <v>195.48444444444445</v>
      </c>
      <c r="G69" s="8">
        <v>214.44444444444446</v>
      </c>
    </row>
    <row r="70" spans="1:7" x14ac:dyDescent="0.25">
      <c r="A70">
        <v>144</v>
      </c>
      <c r="B70" s="7">
        <v>123</v>
      </c>
      <c r="C70" s="32">
        <v>163.2251968503937</v>
      </c>
      <c r="D70" s="8">
        <v>176.11921259842518</v>
      </c>
      <c r="E70" s="8">
        <v>187.35601049868765</v>
      </c>
      <c r="F70" s="8">
        <v>189.32745406824145</v>
      </c>
      <c r="G70" s="8">
        <v>207.69028871391075</v>
      </c>
    </row>
    <row r="71" spans="1:7" x14ac:dyDescent="0.25">
      <c r="A71">
        <v>146</v>
      </c>
      <c r="B71" s="7">
        <v>120</v>
      </c>
      <c r="C71" s="32">
        <v>159.24409448818898</v>
      </c>
      <c r="D71" s="8">
        <v>171.82362204724407</v>
      </c>
      <c r="E71" s="8">
        <v>182.78635170603675</v>
      </c>
      <c r="F71" s="8">
        <v>184.70971128608923</v>
      </c>
      <c r="G71" s="8">
        <v>202.6246719160105</v>
      </c>
    </row>
    <row r="72" spans="1:7" x14ac:dyDescent="0.25">
      <c r="A72">
        <v>148</v>
      </c>
      <c r="B72" s="7">
        <v>128</v>
      </c>
      <c r="C72" s="32">
        <v>169.86036745406824</v>
      </c>
      <c r="D72" s="8">
        <v>183.27853018372704</v>
      </c>
      <c r="E72" s="8">
        <v>194.9721084864392</v>
      </c>
      <c r="F72" s="8">
        <v>197.02369203849517</v>
      </c>
      <c r="G72" s="8">
        <v>216.13298337707786</v>
      </c>
    </row>
    <row r="73" spans="1:7" x14ac:dyDescent="0.25">
      <c r="A73">
        <v>150</v>
      </c>
      <c r="B73" s="7">
        <v>127</v>
      </c>
      <c r="C73" s="32">
        <v>168.53333333333333</v>
      </c>
      <c r="D73" s="8">
        <v>181.84666666666666</v>
      </c>
      <c r="E73" s="8">
        <v>193.44888888888889</v>
      </c>
      <c r="F73" s="8">
        <v>195.48444444444445</v>
      </c>
      <c r="G73" s="8">
        <v>214.44444444444446</v>
      </c>
    </row>
    <row r="74" spans="1:7" x14ac:dyDescent="0.25">
      <c r="A74">
        <v>152</v>
      </c>
      <c r="B74" s="7">
        <v>122</v>
      </c>
      <c r="C74" s="32">
        <v>161.89816272965879</v>
      </c>
      <c r="D74" s="8">
        <v>174.68734908136483</v>
      </c>
      <c r="E74" s="8">
        <v>185.83279090113737</v>
      </c>
      <c r="F74" s="8">
        <v>187.78820647419073</v>
      </c>
      <c r="G74" s="8">
        <v>206.00174978127734</v>
      </c>
    </row>
    <row r="75" spans="1:7" x14ac:dyDescent="0.25">
      <c r="A75">
        <v>154</v>
      </c>
      <c r="B75" s="7">
        <v>130</v>
      </c>
      <c r="C75" s="32">
        <v>172.51443569553805</v>
      </c>
      <c r="D75" s="8">
        <v>186.14225721784774</v>
      </c>
      <c r="E75" s="8">
        <v>198.01854768153979</v>
      </c>
      <c r="F75" s="8">
        <v>200.10218722659667</v>
      </c>
      <c r="G75" s="8">
        <v>219.5100612423447</v>
      </c>
    </row>
    <row r="76" spans="1:7" x14ac:dyDescent="0.25">
      <c r="A76">
        <v>156</v>
      </c>
      <c r="B76" s="7">
        <v>130</v>
      </c>
      <c r="C76" s="32">
        <v>172.51443569553805</v>
      </c>
      <c r="D76" s="8">
        <v>186.14225721784774</v>
      </c>
      <c r="E76" s="8">
        <v>198.01854768153979</v>
      </c>
      <c r="F76" s="8">
        <v>200.10218722659667</v>
      </c>
      <c r="G76" s="8">
        <v>219.5100612423447</v>
      </c>
    </row>
    <row r="77" spans="1:7" x14ac:dyDescent="0.25">
      <c r="A77">
        <v>158</v>
      </c>
      <c r="B77" s="7">
        <v>124</v>
      </c>
      <c r="C77" s="32">
        <v>164.55223097112861</v>
      </c>
      <c r="D77" s="8">
        <v>177.55107611548556</v>
      </c>
      <c r="E77" s="8">
        <v>188.87923009623796</v>
      </c>
      <c r="F77" s="8">
        <v>190.86670166229223</v>
      </c>
      <c r="G77" s="8">
        <v>209.37882764654418</v>
      </c>
    </row>
    <row r="78" spans="1:7" x14ac:dyDescent="0.25">
      <c r="A78">
        <v>160</v>
      </c>
      <c r="B78" s="7">
        <v>132</v>
      </c>
      <c r="C78" s="32">
        <v>175.1685039370079</v>
      </c>
      <c r="D78" s="8">
        <v>189.0059842519685</v>
      </c>
      <c r="E78" s="8">
        <v>201.06498687664043</v>
      </c>
      <c r="F78" s="8">
        <v>203.18068241469817</v>
      </c>
      <c r="G78" s="8">
        <v>222.88713910761155</v>
      </c>
    </row>
    <row r="79" spans="1:7" x14ac:dyDescent="0.25">
      <c r="A79">
        <v>162</v>
      </c>
      <c r="B79" s="7">
        <v>200</v>
      </c>
      <c r="C79" s="32">
        <v>265.40682414698159</v>
      </c>
      <c r="D79" s="8">
        <v>286.37270341207346</v>
      </c>
      <c r="E79" s="8">
        <v>304.64391951006127</v>
      </c>
      <c r="F79" s="8">
        <v>307.84951881014871</v>
      </c>
      <c r="G79" s="8">
        <v>337.70778652668417</v>
      </c>
    </row>
    <row r="80" spans="1:7" x14ac:dyDescent="0.25">
      <c r="A80">
        <v>164</v>
      </c>
      <c r="B80" s="7">
        <v>226</v>
      </c>
      <c r="C80" s="32">
        <v>299.90971128608925</v>
      </c>
      <c r="D80" s="8">
        <v>323.60115485564307</v>
      </c>
      <c r="E80" s="8">
        <v>344.24762904636918</v>
      </c>
      <c r="F80" s="8">
        <v>347.86995625546803</v>
      </c>
      <c r="G80" s="8">
        <v>381.60979877515314</v>
      </c>
    </row>
    <row r="81" spans="1:7" hidden="1" x14ac:dyDescent="0.25">
      <c r="C81" s="33">
        <v>12639.999999999998</v>
      </c>
      <c r="D81" s="9">
        <v>13638.499999999996</v>
      </c>
      <c r="E81" s="9">
        <v>14508.666666666666</v>
      </c>
      <c r="F81" s="9">
        <v>14661.333333333336</v>
      </c>
      <c r="G81" s="9">
        <v>16083.333333333339</v>
      </c>
    </row>
    <row r="82" spans="1:7" x14ac:dyDescent="0.25">
      <c r="A82" t="s">
        <v>41</v>
      </c>
      <c r="C82" s="33">
        <v>151679.99999999997</v>
      </c>
      <c r="D82" s="9">
        <v>163661.99999999994</v>
      </c>
      <c r="E82" s="9">
        <v>174104</v>
      </c>
      <c r="F82" s="9">
        <v>175936.00000000003</v>
      </c>
      <c r="G82" s="9">
        <v>193000.00000000006</v>
      </c>
    </row>
    <row r="83" spans="1:7" x14ac:dyDescent="0.25">
      <c r="A83" t="s">
        <v>43</v>
      </c>
      <c r="D83" s="31">
        <f>(D82/C82)-1</f>
        <v>7.89952531645568E-2</v>
      </c>
      <c r="E83" s="31">
        <f t="shared" ref="E83:G83" si="0">(E82/D82)-1</f>
        <v>6.3802226540064622E-2</v>
      </c>
      <c r="F83" s="31">
        <f t="shared" si="0"/>
        <v>1.0522446353903536E-2</v>
      </c>
      <c r="G83" s="31">
        <f t="shared" si="0"/>
        <v>9.6989814477992153E-2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bijdragen</vt:lpstr>
      <vt:lpstr>besluiten</vt:lpstr>
      <vt:lpstr>VvE bijdrage vanaf begin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 Tinnenbroek</dc:creator>
  <cp:lastModifiedBy>Aad Tinnenbroek</cp:lastModifiedBy>
  <dcterms:created xsi:type="dcterms:W3CDTF">2020-05-31T11:49:21Z</dcterms:created>
  <dcterms:modified xsi:type="dcterms:W3CDTF">2025-05-27T11:38:42Z</dcterms:modified>
</cp:coreProperties>
</file>